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ZajicekP\Documents\Domácí\A_Projekty\2023\01_EOV Dětřichov\PD\Po připomínkách\Rozpočet\POslední\Zajíček\Akt\"/>
    </mc:Choice>
  </mc:AlternateContent>
  <bookViews>
    <workbookView xWindow="0" yWindow="0" windowWidth="0" windowHeight="0"/>
  </bookViews>
  <sheets>
    <sheet name="Rekapitulace stavby" sheetId="1" r:id="rId1"/>
    <sheet name="01 - SOUŽI" sheetId="2" r:id="rId2"/>
    <sheet name="02 - URS" sheetId="3" r:id="rId3"/>
    <sheet name="01 - SOUŽI_01" sheetId="4" r:id="rId4"/>
    <sheet name="01 - SOUŽI_02" sheetId="5" r:id="rId5"/>
    <sheet name="VRN - Oprava EOV" sheetId="6" r:id="rId6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'01 - SOUŽI'!$C$120:$K$179</definedName>
    <definedName name="_xlnm.Print_Area" localSheetId="1">'01 - SOUŽI'!$C$4:$J$76,'01 - SOUŽI'!$C$82:$J$100,'01 - SOUŽI'!$C$106:$K$179</definedName>
    <definedName name="_xlnm.Print_Titles" localSheetId="1">'01 - SOUŽI'!$120:$120</definedName>
    <definedName name="_xlnm._FilterDatabase" localSheetId="2" hidden="1">'02 - URS'!$C$123:$K$177</definedName>
    <definedName name="_xlnm.Print_Area" localSheetId="2">'02 - URS'!$C$4:$J$76,'02 - URS'!$C$82:$J$103,'02 - URS'!$C$109:$K$177</definedName>
    <definedName name="_xlnm.Print_Titles" localSheetId="2">'02 - URS'!$123:$123</definedName>
    <definedName name="_xlnm._FilterDatabase" localSheetId="3" hidden="1">'01 - SOUŽI_01'!$C$119:$K$156</definedName>
    <definedName name="_xlnm.Print_Area" localSheetId="3">'01 - SOUŽI_01'!$C$4:$J$76,'01 - SOUŽI_01'!$C$82:$J$99,'01 - SOUŽI_01'!$C$105:$K$156</definedName>
    <definedName name="_xlnm.Print_Titles" localSheetId="3">'01 - SOUŽI_01'!$119:$119</definedName>
    <definedName name="_xlnm._FilterDatabase" localSheetId="4" hidden="1">'01 - SOUŽI_02'!$C$120:$K$207</definedName>
    <definedName name="_xlnm.Print_Area" localSheetId="4">'01 - SOUŽI_02'!$C$4:$J$76,'01 - SOUŽI_02'!$C$82:$J$100,'01 - SOUŽI_02'!$C$106:$K$207</definedName>
    <definedName name="_xlnm.Print_Titles" localSheetId="4">'01 - SOUŽI_02'!$120:$120</definedName>
    <definedName name="_xlnm._FilterDatabase" localSheetId="5" hidden="1">'VRN - Oprava EOV'!$C$117:$K$154</definedName>
    <definedName name="_xlnm.Print_Area" localSheetId="5">'VRN - Oprava EOV'!$C$4:$J$76,'VRN - Oprava EOV'!$C$82:$J$99,'VRN - Oprava EOV'!$C$105:$K$154</definedName>
    <definedName name="_xlnm.Print_Titles" localSheetId="5">'VRN - Oprava EOV'!$117:$117</definedName>
  </definedNames>
  <calcPr/>
</workbook>
</file>

<file path=xl/calcChain.xml><?xml version="1.0" encoding="utf-8"?>
<calcChain xmlns="http://schemas.openxmlformats.org/spreadsheetml/2006/main">
  <c i="6" l="1" r="P135"/>
  <c r="J37"/>
  <c r="J36"/>
  <c i="1" r="AY102"/>
  <c i="6" r="J35"/>
  <c i="1" r="AX102"/>
  <c i="6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85"/>
  <c i="5" r="J39"/>
  <c r="J38"/>
  <c i="1" r="AY101"/>
  <c i="5" r="J37"/>
  <c i="1" r="AX101"/>
  <c i="5"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J117"/>
  <c r="F117"/>
  <c r="F115"/>
  <c r="E113"/>
  <c r="J94"/>
  <c r="J93"/>
  <c r="F93"/>
  <c r="F91"/>
  <c r="E89"/>
  <c r="J20"/>
  <c r="E20"/>
  <c r="F94"/>
  <c r="J19"/>
  <c r="J14"/>
  <c r="J91"/>
  <c r="E7"/>
  <c r="E109"/>
  <c i="4" r="J39"/>
  <c r="J38"/>
  <c i="1" r="AY99"/>
  <c i="4" r="J37"/>
  <c i="1" r="AX99"/>
  <c i="4"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J116"/>
  <c r="F116"/>
  <c r="F114"/>
  <c r="E112"/>
  <c r="J94"/>
  <c r="J93"/>
  <c r="F93"/>
  <c r="F91"/>
  <c r="E89"/>
  <c r="J20"/>
  <c r="E20"/>
  <c r="F94"/>
  <c r="J19"/>
  <c r="J14"/>
  <c r="J114"/>
  <c r="E7"/>
  <c r="E108"/>
  <c i="3" r="T136"/>
  <c r="T135"/>
  <c r="J39"/>
  <c r="J38"/>
  <c i="1" r="AY97"/>
  <c i="3" r="J37"/>
  <c i="1" r="AX97"/>
  <c i="3"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85"/>
  <c i="2" r="J39"/>
  <c r="J38"/>
  <c i="1" r="AY96"/>
  <c i="2" r="J37"/>
  <c i="1" r="AX96"/>
  <c i="2"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8"/>
  <c r="J117"/>
  <c r="F117"/>
  <c r="F115"/>
  <c r="E113"/>
  <c r="J94"/>
  <c r="J93"/>
  <c r="F93"/>
  <c r="F91"/>
  <c r="E89"/>
  <c r="J20"/>
  <c r="E20"/>
  <c r="F118"/>
  <c r="J19"/>
  <c r="J14"/>
  <c r="J91"/>
  <c r="E7"/>
  <c r="E109"/>
  <c i="1" r="L90"/>
  <c r="AM90"/>
  <c r="AM89"/>
  <c r="L89"/>
  <c r="AM87"/>
  <c r="L87"/>
  <c r="L85"/>
  <c r="L84"/>
  <c i="5" r="J177"/>
  <c i="2" r="J156"/>
  <c r="BK160"/>
  <c i="3" r="J169"/>
  <c r="BK175"/>
  <c r="J158"/>
  <c r="J146"/>
  <c i="4" r="J135"/>
  <c r="BK147"/>
  <c i="5" r="BK194"/>
  <c r="BK130"/>
  <c r="J187"/>
  <c r="BK179"/>
  <c r="J185"/>
  <c i="6" r="J146"/>
  <c r="J120"/>
  <c r="J138"/>
  <c r="BK126"/>
  <c i="2" r="J148"/>
  <c r="J131"/>
  <c r="J140"/>
  <c r="J176"/>
  <c i="3" r="J172"/>
  <c r="BK155"/>
  <c r="J140"/>
  <c i="4" r="J149"/>
  <c r="J127"/>
  <c r="BK140"/>
  <c i="5" r="BK185"/>
  <c r="J200"/>
  <c r="BK177"/>
  <c r="J158"/>
  <c r="J189"/>
  <c r="J160"/>
  <c i="6" r="F36"/>
  <c i="2" r="BK168"/>
  <c r="BK124"/>
  <c i="1" r="AS100"/>
  <c i="2" r="BK174"/>
  <c r="J146"/>
  <c r="BK176"/>
  <c r="BK162"/>
  <c i="3" r="J175"/>
  <c r="BK149"/>
  <c r="J126"/>
  <c i="4" r="J145"/>
  <c r="BK123"/>
  <c r="J131"/>
  <c i="5" r="BK198"/>
  <c r="BK167"/>
  <c r="J198"/>
  <c r="J156"/>
  <c r="J143"/>
  <c i="2" r="J164"/>
  <c r="BK134"/>
  <c r="J174"/>
  <c r="BK148"/>
  <c r="J160"/>
  <c r="J178"/>
  <c r="BK170"/>
  <c i="3" r="J166"/>
  <c r="BK169"/>
  <c r="BK152"/>
  <c r="BK140"/>
  <c i="4" r="J147"/>
  <c r="BK131"/>
  <c r="BK137"/>
  <c i="5" r="BK187"/>
  <c r="J154"/>
  <c r="J179"/>
  <c r="BK173"/>
  <c r="BK181"/>
  <c r="BK158"/>
  <c r="J138"/>
  <c r="BK143"/>
  <c r="BK124"/>
  <c r="J130"/>
  <c r="J171"/>
  <c i="6" r="BK120"/>
  <c r="BK129"/>
  <c r="BK140"/>
  <c i="4" r="J153"/>
  <c r="J137"/>
  <c i="5" r="BK192"/>
  <c r="BK146"/>
  <c r="BK196"/>
  <c r="BK156"/>
  <c i="2" r="J170"/>
  <c r="BK126"/>
  <c r="J128"/>
  <c r="BK172"/>
  <c r="BK156"/>
  <c r="BK178"/>
  <c r="BK128"/>
  <c i="3" r="J161"/>
  <c r="J129"/>
  <c r="BK126"/>
  <c i="2" r="J152"/>
  <c r="BK136"/>
  <c r="J126"/>
  <c r="BK164"/>
  <c r="J158"/>
  <c r="J172"/>
  <c i="3" r="BK158"/>
  <c r="BK161"/>
  <c r="J132"/>
  <c r="BK146"/>
  <c i="4" r="BK153"/>
  <c r="BK133"/>
  <c r="BK121"/>
  <c r="J142"/>
  <c i="5" r="J169"/>
  <c r="BK150"/>
  <c r="J165"/>
  <c i="3" r="BK132"/>
  <c i="4" r="BK155"/>
  <c r="J151"/>
  <c r="J123"/>
  <c i="2" r="BK146"/>
  <c i="1" r="AS98"/>
  <c i="2" r="J168"/>
  <c r="J136"/>
  <c r="J144"/>
  <c i="3" r="BK172"/>
  <c r="J149"/>
  <c r="BK129"/>
  <c i="4" r="J129"/>
  <c r="BK151"/>
  <c i="5" r="J194"/>
  <c r="BK162"/>
  <c r="J173"/>
  <c r="J206"/>
  <c r="BK140"/>
  <c r="J183"/>
  <c r="J181"/>
  <c i="6" r="J149"/>
  <c r="J126"/>
  <c r="J133"/>
  <c i="2" r="J150"/>
  <c i="1" r="AS95"/>
  <c i="2" r="BK131"/>
  <c r="BK140"/>
  <c i="3" r="BK163"/>
  <c r="J155"/>
  <c i="4" r="BK127"/>
  <c r="J125"/>
  <c r="BK145"/>
  <c i="5" r="BK189"/>
  <c r="J122"/>
  <c r="BK160"/>
  <c r="BK165"/>
  <c r="J192"/>
  <c r="J162"/>
  <c r="J146"/>
  <c r="J124"/>
  <c r="J148"/>
  <c r="J150"/>
  <c r="BK132"/>
  <c i="6" r="J143"/>
  <c r="BK138"/>
  <c r="J152"/>
  <c r="J129"/>
  <c i="2" r="BK142"/>
  <c r="BK150"/>
  <c r="J142"/>
  <c r="BK152"/>
  <c r="BK138"/>
  <c i="3" r="J152"/>
  <c r="BK166"/>
  <c r="BK143"/>
  <c i="4" r="BK142"/>
  <c r="J133"/>
  <c r="BK129"/>
  <c i="5" r="BK175"/>
  <c r="J204"/>
  <c r="BK122"/>
  <c r="J196"/>
  <c r="BK134"/>
  <c r="J140"/>
  <c r="BK169"/>
  <c r="BK138"/>
  <c r="J134"/>
  <c r="J152"/>
  <c i="6" r="BK149"/>
  <c r="BK131"/>
  <c r="BK143"/>
  <c r="BK123"/>
  <c i="2" r="BK144"/>
  <c r="BK158"/>
  <c r="J162"/>
  <c r="J124"/>
  <c r="J138"/>
  <c i="3" r="J143"/>
  <c r="J137"/>
  <c i="4" r="J155"/>
  <c r="BK135"/>
  <c r="J121"/>
  <c i="5" r="BK171"/>
  <c r="BK202"/>
  <c r="J202"/>
  <c r="BK128"/>
  <c r="J167"/>
  <c r="BK154"/>
  <c r="J132"/>
  <c r="BK148"/>
  <c r="BK126"/>
  <c r="BK152"/>
  <c r="BK136"/>
  <c r="J128"/>
  <c r="J126"/>
  <c i="6" r="BK152"/>
  <c r="J140"/>
  <c r="J123"/>
  <c r="J136"/>
  <c i="2" r="BK154"/>
  <c r="J122"/>
  <c r="J154"/>
  <c r="J134"/>
  <c r="BK122"/>
  <c i="3" r="J163"/>
  <c r="BK137"/>
  <c i="4" r="J140"/>
  <c r="BK149"/>
  <c r="BK125"/>
  <c i="5" r="BK183"/>
  <c r="BK206"/>
  <c r="BK200"/>
  <c r="BK204"/>
  <c r="J136"/>
  <c r="J175"/>
  <c i="6" r="BK133"/>
  <c r="BK136"/>
  <c r="BK146"/>
  <c r="J131"/>
  <c i="2" l="1" r="T167"/>
  <c r="T121"/>
  <c i="3" r="R125"/>
  <c i="5" r="BK191"/>
  <c r="J191"/>
  <c r="J99"/>
  <c i="3" r="R136"/>
  <c r="R135"/>
  <c i="2" r="R167"/>
  <c r="R121"/>
  <c i="5" r="P191"/>
  <c r="P121"/>
  <c i="1" r="AU101"/>
  <c i="3" r="P136"/>
  <c r="P135"/>
  <c i="4" r="R120"/>
  <c i="2" r="BK167"/>
  <c r="J167"/>
  <c r="J99"/>
  <c i="5" r="T191"/>
  <c r="T121"/>
  <c i="3" r="BK136"/>
  <c r="BK135"/>
  <c r="J135"/>
  <c r="J100"/>
  <c i="6" r="BK119"/>
  <c r="J119"/>
  <c r="J97"/>
  <c i="3" r="P125"/>
  <c i="4" r="P120"/>
  <c i="1" r="AU99"/>
  <c i="6" r="P119"/>
  <c r="P118"/>
  <c i="1" r="AU102"/>
  <c i="4" r="BK120"/>
  <c r="J120"/>
  <c i="6" r="T119"/>
  <c i="2" r="P167"/>
  <c r="P121"/>
  <c i="1" r="AU96"/>
  <c i="3" r="T125"/>
  <c r="T124"/>
  <c i="4" r="T120"/>
  <c i="6" r="BK135"/>
  <c r="J135"/>
  <c r="J98"/>
  <c r="R119"/>
  <c i="3" r="BK125"/>
  <c r="J125"/>
  <c r="J99"/>
  <c i="5" r="R191"/>
  <c r="R121"/>
  <c i="6" r="R135"/>
  <c r="T135"/>
  <c i="2" r="BK121"/>
  <c r="J121"/>
  <c r="J98"/>
  <c i="3" r="BK174"/>
  <c r="J174"/>
  <c r="J102"/>
  <c i="5" r="BK121"/>
  <c r="J121"/>
  <c r="J98"/>
  <c i="6" r="BE138"/>
  <c r="BE140"/>
  <c r="BE149"/>
  <c r="J89"/>
  <c r="E108"/>
  <c r="F115"/>
  <c r="BE120"/>
  <c r="BE123"/>
  <c r="BE133"/>
  <c r="BE136"/>
  <c r="BE152"/>
  <c r="BE126"/>
  <c r="BE129"/>
  <c r="BE131"/>
  <c r="BE143"/>
  <c r="BE146"/>
  <c i="1" r="BC102"/>
  <c i="5" r="BE158"/>
  <c r="F118"/>
  <c r="E85"/>
  <c i="4" r="J98"/>
  <c i="5" r="BE138"/>
  <c r="BE146"/>
  <c r="BE122"/>
  <c r="BE132"/>
  <c r="BE136"/>
  <c r="BE154"/>
  <c r="J115"/>
  <c r="BE126"/>
  <c r="BE134"/>
  <c r="BE148"/>
  <c r="BE156"/>
  <c r="BE169"/>
  <c r="BE185"/>
  <c r="BE187"/>
  <c r="BE192"/>
  <c r="BE194"/>
  <c r="BE130"/>
  <c r="BE143"/>
  <c r="BE171"/>
  <c r="BE196"/>
  <c r="BE202"/>
  <c r="BE206"/>
  <c r="BE150"/>
  <c r="BE160"/>
  <c r="BE162"/>
  <c r="BE173"/>
  <c r="BE175"/>
  <c r="BE181"/>
  <c r="BE189"/>
  <c r="BE198"/>
  <c r="BE124"/>
  <c r="BE128"/>
  <c r="BE140"/>
  <c r="BE152"/>
  <c r="BE167"/>
  <c r="BE183"/>
  <c r="BE165"/>
  <c r="BE177"/>
  <c r="BE179"/>
  <c r="BE200"/>
  <c r="BE204"/>
  <c i="4" r="J91"/>
  <c r="BE127"/>
  <c i="3" r="BK124"/>
  <c r="J124"/>
  <c r="J98"/>
  <c r="J136"/>
  <c r="J101"/>
  <c i="4" r="F117"/>
  <c r="BE133"/>
  <c r="BE142"/>
  <c r="E85"/>
  <c r="BE125"/>
  <c r="BE149"/>
  <c r="BE129"/>
  <c r="BE155"/>
  <c r="BE131"/>
  <c r="BE145"/>
  <c r="BE147"/>
  <c r="BE137"/>
  <c r="BE121"/>
  <c r="BE123"/>
  <c r="BE135"/>
  <c r="BE140"/>
  <c r="BE151"/>
  <c r="BE153"/>
  <c i="3" r="BE129"/>
  <c r="E112"/>
  <c r="F94"/>
  <c r="BE140"/>
  <c r="BE143"/>
  <c r="J91"/>
  <c r="BE146"/>
  <c r="BE132"/>
  <c r="BE137"/>
  <c r="BE149"/>
  <c r="BE155"/>
  <c r="BE158"/>
  <c r="BE161"/>
  <c r="BE163"/>
  <c r="BE166"/>
  <c r="BE172"/>
  <c r="BE175"/>
  <c r="BE152"/>
  <c r="BE169"/>
  <c r="BE126"/>
  <c i="2" r="F94"/>
  <c r="BE140"/>
  <c r="BE122"/>
  <c r="BE131"/>
  <c r="BE142"/>
  <c r="BE134"/>
  <c r="BE128"/>
  <c r="BE172"/>
  <c r="J115"/>
  <c r="BE124"/>
  <c r="BE152"/>
  <c r="BE158"/>
  <c r="BE178"/>
  <c r="BE146"/>
  <c r="BE164"/>
  <c r="BE170"/>
  <c r="BE160"/>
  <c r="BE174"/>
  <c r="BE126"/>
  <c r="BE148"/>
  <c r="BE154"/>
  <c r="BE162"/>
  <c r="BE168"/>
  <c r="BE144"/>
  <c r="BE156"/>
  <c r="BE176"/>
  <c r="E85"/>
  <c r="BE136"/>
  <c r="BE150"/>
  <c r="BE138"/>
  <c r="F38"/>
  <c i="1" r="BC96"/>
  <c i="4" r="F37"/>
  <c i="1" r="BB99"/>
  <c r="BB98"/>
  <c r="AX98"/>
  <c i="2" r="J36"/>
  <c i="1" r="AW96"/>
  <c i="6" r="J34"/>
  <c i="1" r="AW102"/>
  <c r="AU98"/>
  <c i="5" r="F39"/>
  <c i="1" r="BD101"/>
  <c r="BD100"/>
  <c i="4" r="J32"/>
  <c i="3" r="F37"/>
  <c i="1" r="BB97"/>
  <c i="4" r="F36"/>
  <c i="1" r="BA99"/>
  <c r="BA98"/>
  <c r="AW98"/>
  <c i="5" r="J32"/>
  <c i="4" r="F38"/>
  <c i="1" r="BC99"/>
  <c r="BC98"/>
  <c r="AY98"/>
  <c i="2" r="F36"/>
  <c i="1" r="BA96"/>
  <c i="5" r="F38"/>
  <c i="1" r="BC101"/>
  <c r="BC100"/>
  <c r="AY100"/>
  <c i="2" r="F39"/>
  <c i="1" r="BD96"/>
  <c i="6" r="F34"/>
  <c i="1" r="BA102"/>
  <c r="AS94"/>
  <c i="2" r="J32"/>
  <c i="4" r="J36"/>
  <c i="1" r="AW99"/>
  <c i="6" r="F35"/>
  <c i="1" r="BB102"/>
  <c i="3" r="J36"/>
  <c i="1" r="AW97"/>
  <c i="5" r="F37"/>
  <c i="1" r="BB101"/>
  <c r="BB100"/>
  <c r="AX100"/>
  <c i="3" r="F38"/>
  <c i="1" r="BC97"/>
  <c i="5" r="F36"/>
  <c i="1" r="BA101"/>
  <c r="BA100"/>
  <c r="AW100"/>
  <c i="3" r="F36"/>
  <c i="1" r="BA97"/>
  <c i="4" r="F39"/>
  <c i="1" r="BD99"/>
  <c r="BD98"/>
  <c i="2" r="F37"/>
  <c i="1" r="BB96"/>
  <c i="5" r="J36"/>
  <c i="1" r="AW101"/>
  <c i="3" r="F39"/>
  <c i="1" r="BD97"/>
  <c i="6" r="F37"/>
  <c i="1" r="BD102"/>
  <c r="AU100"/>
  <c i="6" l="1" r="R118"/>
  <c r="T118"/>
  <c i="3" r="P124"/>
  <c i="1" r="AU97"/>
  <c i="3" r="R124"/>
  <c i="1" r="AG99"/>
  <c i="6" r="BK118"/>
  <c r="J118"/>
  <c r="J96"/>
  <c i="1" r="AG101"/>
  <c r="AG96"/>
  <c r="AU95"/>
  <c r="AU94"/>
  <c r="AG98"/>
  <c i="2" r="J35"/>
  <c i="1" r="AV96"/>
  <c r="AT96"/>
  <c r="AN96"/>
  <c i="3" r="J35"/>
  <c i="1" r="AV97"/>
  <c r="AT97"/>
  <c i="6" r="J33"/>
  <c i="1" r="AV102"/>
  <c r="AT102"/>
  <c r="BA95"/>
  <c r="AW95"/>
  <c r="BB95"/>
  <c i="3" r="F35"/>
  <c i="1" r="AZ97"/>
  <c i="2" r="F35"/>
  <c i="1" r="AZ96"/>
  <c i="4" r="J35"/>
  <c i="1" r="AV99"/>
  <c r="AT99"/>
  <c r="AN99"/>
  <c r="BD95"/>
  <c i="4" r="F35"/>
  <c i="1" r="AZ99"/>
  <c r="AZ98"/>
  <c r="AV98"/>
  <c r="AT98"/>
  <c r="AN98"/>
  <c r="BC95"/>
  <c r="AY95"/>
  <c i="5" r="J35"/>
  <c i="1" r="AV101"/>
  <c r="AT101"/>
  <c r="AN101"/>
  <c i="3" r="J32"/>
  <c i="1" r="AG97"/>
  <c r="AG95"/>
  <c i="5" r="F35"/>
  <c i="1" r="AZ101"/>
  <c r="AZ100"/>
  <c r="AV100"/>
  <c r="AT100"/>
  <c r="AG100"/>
  <c i="6" r="F33"/>
  <c i="1" r="AZ102"/>
  <c l="1" r="AN100"/>
  <c i="5" r="J41"/>
  <c i="1" r="AN97"/>
  <c i="4" r="J41"/>
  <c i="3" r="J41"/>
  <c i="2" r="J41"/>
  <c i="1" r="BB94"/>
  <c r="W31"/>
  <c r="BD94"/>
  <c r="W33"/>
  <c i="6" r="J30"/>
  <c i="1" r="AG102"/>
  <c r="AG94"/>
  <c r="AX95"/>
  <c r="BA94"/>
  <c r="W30"/>
  <c r="AZ95"/>
  <c r="BC94"/>
  <c r="AY94"/>
  <c i="6" l="1" r="J39"/>
  <c i="1" r="AN102"/>
  <c r="AX94"/>
  <c r="AV95"/>
  <c r="AT95"/>
  <c r="AN95"/>
  <c r="AW94"/>
  <c r="AK30"/>
  <c r="AK26"/>
  <c r="AZ94"/>
  <c r="W29"/>
  <c r="W32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<sst xmlns="http://schemas.openxmlformats.org/spreadsheetml/2006/main">
  <si>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</si>
  <si>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</si>
  <si>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</si>
  <si>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</si>
  <si>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{53744bf4-69e9-4aec-8aca-bbdbcce09475}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</si>
  <si>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</si>
  <si>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</si>
  <si>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</si>
  <si>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</si>
  <si>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</si>
  <si>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</si>
  <si>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</si>
  <si>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</si>
  <si>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</si>
  <si>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2023-01A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</si>
  <si>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</si>
  <si>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</si>
  <si>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EOV v žst. Dětřichov nad Bystřicí</t>
  </si>
  <si>
    <t>KSO:</t>
  </si>
  <si>
    <t>CC-CZ:</t>
  </si>
  <si>
    <t>Místo:</t>
  </si>
  <si>
    <t>Dětřichov nad Bystřicí</t>
  </si>
  <si>
    <t>Datum:</t>
  </si>
  <si>
    <t>26. 5. 2023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</si>
  <si>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</si>
  <si>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</si>
  <si>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</si>
  <si>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</si>
  <si>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</si>
  <si>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</si>
  <si>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</si>
  <si>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</si>
  <si>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</si>
  <si>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Kamarád Vladimír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</si>
  <si>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</si>
  <si>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</si>
  <si>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</si>
  <si>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</si>
  <si>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</si>
  <si>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</si>
  <si>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</si>
  <si>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</si>
  <si>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</si>
  <si>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</si>
  <si>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</si>
  <si>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</si>
  <si>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</si>
  <si>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</si>
  <si>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</si>
  <si>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</si>
  <si>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</si>
  <si>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</si>
  <si>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</si>
  <si>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</si>
  <si>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</si>
  <si>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</si>
  <si>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</si>
  <si>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</si>
  <si>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</si>
  <si>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</si>
  <si>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</si>
  <si>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</si>
  <si>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</si>
  <si>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</si>
  <si>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</si>
  <si>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</si>
  <si>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</si>
  <si>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</si>
  <si>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</si>
  <si>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</si>
  <si>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</si>
  <si>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</si>
  <si>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</si>
  <si>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</si>
  <si>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</si>
  <si>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</si>
  <si>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</si>
  <si>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</si>
  <si>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</si>
  <si>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PS01</t>
  </si>
  <si>
    <t>Dětřichov nad Bystřicí, místní kabelizace</t>
  </si>
  <si>
    <t>STA</t>
  </si>
  <si>
    <t>1</t>
  </si>
  <si>
    <t>{b6a65d40-f364-409b-8653-615d8f4ca72b}</t>
  </si>
  <si>
    <t>2</t>
  </si>
  <si>
    <t>/</t>
  </si>
  <si>
    <t>01</t>
  </si>
  <si>
    <t>SOUŽI</t>
  </si>
  <si>
    <t>Soupis</t>
  </si>
  <si>
    <t>{519e7395-d759-4623-9d41-7197da2b2da6}</t>
  </si>
  <si>
    <t>02</t>
  </si>
  <si>
    <t>URS</t>
  </si>
  <si>
    <t>{13a82354-eaae-481c-a306-ef2dfae1582f}</t>
  </si>
  <si>
    <t>PS02</t>
  </si>
  <si>
    <t>Dětřichov nad Bystřicí, dálkové ovládání osvětlení</t>
  </si>
  <si>
    <t>{6f4cdbb2-f27a-4d80-968b-c3e223df4d65}</t>
  </si>
  <si>
    <t>{13396188-fe26-449f-bf86-8338e78d124d}</t>
  </si>
  <si>
    <t>SO01</t>
  </si>
  <si>
    <t>Dětřichov nad Bystřicí, EOV</t>
  </si>
  <si>
    <t>{ac01b4f7-d50e-4306-b0bc-2cf7065fbe1c}</t>
  </si>
  <si>
    <t>{96655474-4672-4be9-83f7-2d2fa837a075}</t>
  </si>
  <si>
    <t>VRN</t>
  </si>
  <si>
    <t>Oprava EOV</t>
  </si>
  <si>
    <t>{c17e306c-1a13-4072-8a84-2154a9283ef3}</t>
  </si>
  <si>
    <t>KRYCÍ LIST SOUPISU PRACÍ</t>
  </si>
  <si>
    <t>Objekt:</t>
  </si>
  <si>
    <t>PS01 - Dětřichov nad Bystřicí, místní kabelizace</t>
  </si>
  <si>
    <t>Soupis:</t>
  </si>
  <si>
    <t>01 - SOUŽI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</si>
  <si>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</si>
  <si>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</si>
  <si>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</si>
  <si>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</si>
  <si>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</si>
  <si>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</si>
  <si>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</si>
  <si>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</si>
  <si>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</si>
  <si>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</si>
  <si>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</si>
  <si>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</si>
  <si>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</si>
  <si>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</si>
  <si>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</si>
  <si>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</si>
  <si>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</si>
  <si>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</si>
  <si>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</si>
  <si>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</si>
  <si>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</si>
  <si>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7492501901</t>
  </si>
  <si>
    <t>Kabely, vodiče, šňůry Cu - nn Kabel silový 4 a 5-žílový Cu, plastová izolace CYKY 4J35 (4Bx35)</t>
  </si>
  <si>
    <t>m</t>
  </si>
  <si>
    <t>Sborník UOŽI 01 2023</t>
  </si>
  <si>
    <t>8</t>
  </si>
  <si>
    <t>ROZPOCET</t>
  </si>
  <si>
    <t>4</t>
  </si>
  <si>
    <t>1076796082</t>
  </si>
  <si>
    <t>PP</t>
  </si>
  <si>
    <t>7492501715R1</t>
  </si>
  <si>
    <t>Kabely, vodiče, šňůry Cu - nn Kabel silový 2 a 3-žílový Cu, plastová izolace CYKY 2O10 (2Dx10), NYM-O 2x10</t>
  </si>
  <si>
    <t>1456474612</t>
  </si>
  <si>
    <t>Kabely, vodiče, šňůry Cu - nn Kabel silový 2 a 3-žílový Cu, plastová izolace CYKY 2O6 (2Dx6), NYM-O 2x6</t>
  </si>
  <si>
    <t>3</t>
  </si>
  <si>
    <t>7492501715R2</t>
  </si>
  <si>
    <t>Kabely, vodiče, šňůry Cu - nn Kabel silový 2 a 3-žílový Cu, plastová izolace CYKY 2O16 (2Dx16), NYM-O 2x16</t>
  </si>
  <si>
    <t>-914738424</t>
  </si>
  <si>
    <t>7492501900</t>
  </si>
  <si>
    <t>Kabely, vodiče, šňůry Cu - nn Kabel silový 4 a 5-žílový Cu, plastová izolace CYKY 4J25 (4Bx25)</t>
  </si>
  <si>
    <t>880109712</t>
  </si>
  <si>
    <t>P</t>
  </si>
  <si>
    <t>Poznámka k položce:_x000d_
CYKY-O-4x25</t>
  </si>
  <si>
    <t>5</t>
  </si>
  <si>
    <t>7492501901R3</t>
  </si>
  <si>
    <t>1431540371</t>
  </si>
  <si>
    <t>Poznámka k položce:_x000d_
CYKY-O-4x35</t>
  </si>
  <si>
    <t>6</t>
  </si>
  <si>
    <t>7492502030</t>
  </si>
  <si>
    <t>Kabely, vodiče, šňůry Cu - nn Kabel silový 4 a 5-žílový Cu, plastová izolace CYKY 5J6 (5Cx6)</t>
  </si>
  <si>
    <t>1312945494</t>
  </si>
  <si>
    <t>7</t>
  </si>
  <si>
    <t>7590521539</t>
  </si>
  <si>
    <t>Venkovní vedení kabelová - metalické sítě Plněné, párované s ochr. vodičem TCEKPFLEY 16 P 1,0 D</t>
  </si>
  <si>
    <t>802144606</t>
  </si>
  <si>
    <t>K</t>
  </si>
  <si>
    <t>7492553010</t>
  </si>
  <si>
    <t>Montáž kabelů 2- a 3-žílových Cu do 16 mm2</t>
  </si>
  <si>
    <t>-2118819771</t>
  </si>
  <si>
    <t>Montáž kabelů 2- a 3-žílových Cu do 16 mm2 - uložení do země, chráničky, na rošty, pod omítku apod.</t>
  </si>
  <si>
    <t>9</t>
  </si>
  <si>
    <t>7492554012</t>
  </si>
  <si>
    <t>Montáž kabelů 4- a 5-žílových Cu do 25 mm2</t>
  </si>
  <si>
    <t>-166056916</t>
  </si>
  <si>
    <t>Montáž kabelů 4- a 5-žílových Cu do 25 mm2 - uložení do země, chráničky, na rošty, pod omítku apod.</t>
  </si>
  <si>
    <t>10</t>
  </si>
  <si>
    <t>7492554014</t>
  </si>
  <si>
    <t>Montáž kabelů 4- a 5-žílových Cu do 50 mm2</t>
  </si>
  <si>
    <t>929736937</t>
  </si>
  <si>
    <t>Montáž kabelů 4- a 5-žílových Cu do 50 mm2 - uložení do země, chráničky, na rošty, pod omítku apod.</t>
  </si>
  <si>
    <t>11</t>
  </si>
  <si>
    <t>7492554010</t>
  </si>
  <si>
    <t>Montáž kabelů 4- a 5-žílových Cu do 16 mm2</t>
  </si>
  <si>
    <t>1680651877</t>
  </si>
  <si>
    <t>Montáž kabelů 4- a 5-žílových Cu do 16 mm2 - uložení do země, chráničky, na rošty, pod omítku apod.</t>
  </si>
  <si>
    <t>12</t>
  </si>
  <si>
    <t>7590525231</t>
  </si>
  <si>
    <t>Montáž kabelu návěstního volně uloženého s jádrem 1 mm Cu TCEKEZE, TCEKFE, TCEKPFLEY, TCEKPFLEZE do 16 P</t>
  </si>
  <si>
    <t>525610543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</si>
  <si>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</si>
  <si>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13</t>
  </si>
  <si>
    <t>7590555200</t>
  </si>
  <si>
    <t>Montáž forma pro kabely TCEKPFLE, TCEKPFLEY, TCEKPFLEZE, TCEKPFLEZY svorkovice WAGO do 16 P 1,0</t>
  </si>
  <si>
    <t>kus</t>
  </si>
  <si>
    <t>1728639556</t>
  </si>
  <si>
    <t>Montáž forma pro kabely TCEKPFLE, TCEKPFLEY, TCEKPFLEZE, TCEKPFLEZY svorkovice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</si>
  <si>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14</t>
  </si>
  <si>
    <t>7492751022</t>
  </si>
  <si>
    <t>Montáž ukončení kabelů nn v rozvaděči nebo na přístroji izolovaných s označením 2 - 5-ti žílových do 25 mm2</t>
  </si>
  <si>
    <t>-179126759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</si>
  <si>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</si>
  <si>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7492751024</t>
  </si>
  <si>
    <t>Montáž ukončení kabelů nn v rozvaděči nebo na přístroji izolovaných s označením 2 - 5-ti žílových do 70 mm2</t>
  </si>
  <si>
    <t>-1004093436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</si>
  <si>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trubice, zakončení stínění apod.</t>
  </si>
  <si>
    <t>16</t>
  </si>
  <si>
    <t>7492756020</t>
  </si>
  <si>
    <t>Pomocné práce pro montáž kabelů montáž označovacího štítku na kabel</t>
  </si>
  <si>
    <t>-1164128850</t>
  </si>
  <si>
    <t>17</t>
  </si>
  <si>
    <t>7492756030</t>
  </si>
  <si>
    <t>Pomocné práce pro montáž kabelů vyhledání stávajících kabelů ( měření, sonda )</t>
  </si>
  <si>
    <t>375328349</t>
  </si>
  <si>
    <t>Pomocné práce pro montáž kabelů vyhledání stávajících kabelů ( měření, sonda ) - v obvodu žel. stanice nebo na na trati včetně provedení sondy</t>
  </si>
  <si>
    <t>18</t>
  </si>
  <si>
    <t>7593500609</t>
  </si>
  <si>
    <t>Trasy kabelového vedení Kabelové krycí desky a pásy Fólie výstražná červená š. 34cm (HM0673909992034)</t>
  </si>
  <si>
    <t>855010491</t>
  </si>
  <si>
    <t>19</t>
  </si>
  <si>
    <t>7593505150</t>
  </si>
  <si>
    <t>Pokládka výstražné fólie do výkopu</t>
  </si>
  <si>
    <t>-1814341591</t>
  </si>
  <si>
    <t>7491100230</t>
  </si>
  <si>
    <t>Trubková vedení Ohebné elektroinstalační trubky KOPOFLEX 160 rudá</t>
  </si>
  <si>
    <t>-1748289970</t>
  </si>
  <si>
    <t>24</t>
  </si>
  <si>
    <t>5964133010</t>
  </si>
  <si>
    <t>Geotextilie ochranné</t>
  </si>
  <si>
    <t>m2</t>
  </si>
  <si>
    <t>-152880277</t>
  </si>
  <si>
    <t>Poznámka k položce:_x000d_
Ochrana kolejoévho lože</t>
  </si>
  <si>
    <t>OST</t>
  </si>
  <si>
    <t>Ostatní</t>
  </si>
  <si>
    <t>33</t>
  </si>
  <si>
    <t>7499250520</t>
  </si>
  <si>
    <t>Vyhotovení výchozí revizní zprávy pro opravné práce pro objem investičních nákladů přes 500 000 do 1 000 000 Kč</t>
  </si>
  <si>
    <t>512</t>
  </si>
  <si>
    <t>1161220773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</si>
  <si>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</si>
  <si>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34</t>
  </si>
  <si>
    <t>7499250525</t>
  </si>
  <si>
    <t>Vyhotovení výchozí revizní zprávy příplatek za každých dalších i započatých 500 000 Kč přes 1 000 000 Kč</t>
  </si>
  <si>
    <t>1432720825</t>
  </si>
  <si>
    <t>35</t>
  </si>
  <si>
    <t>7499251020</t>
  </si>
  <si>
    <t>Provedení technické prohlídky a zkoušky na silnoproudém zařízení, zařízení TV, zařízení NS, transformoven, EPZ pro opravné práce pro objem investičních nákladů přes 500 000 do 1 000 000 Kč</t>
  </si>
  <si>
    <t>-2063747811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</si>
  <si>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</si>
  <si>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36</t>
  </si>
  <si>
    <t>7499251025</t>
  </si>
  <si>
    <t>Provedení technické prohlídky a zkoušky na silnoproudém zařízení, zařízení TV, zařízení NS, transformoven, EPZ příplatek za každých dalších i započatých 500 000 Kč přes 1 000 000 Kč</t>
  </si>
  <si>
    <t>-1114111804</t>
  </si>
  <si>
    <t>37</t>
  </si>
  <si>
    <t>7499451010</t>
  </si>
  <si>
    <t>Vydání průkazu způsobilosti pro funkční celek, provizorní stav</t>
  </si>
  <si>
    <t>-410349404</t>
  </si>
  <si>
    <t>Vydání průkazu způsobilosti pro funkční celek, provizorní stav - vyhotovení dokladu o silnoproudých zařízeních a vydání průkazu způsobilosti</t>
  </si>
  <si>
    <t>38</t>
  </si>
  <si>
    <t>7499554010</t>
  </si>
  <si>
    <t>Zkoušky vodičů a kabelů nn silových do 1 kV průřezu žíly do 300 mm2</t>
  </si>
  <si>
    <t>-367591748</t>
  </si>
  <si>
    <t>Zkoušky vodičů a kabelů nn silových do 1 kV průřezu žíly do 300 mm2 - měření kabelu, vodiče včetně vyhotovení protokolu</t>
  </si>
  <si>
    <t>02 - URS</t>
  </si>
  <si>
    <t>1 - Zemní práce</t>
  </si>
  <si>
    <t>M - Práce a dodávky M</t>
  </si>
  <si>
    <t xml:space="preserve">    46-M - Zemní práce při extr.mont.pracích</t>
  </si>
  <si>
    <t>HZS - Hodinové zúčtovací sazby</t>
  </si>
  <si>
    <t>Zemní práce</t>
  </si>
  <si>
    <t>25</t>
  </si>
  <si>
    <t>141721214</t>
  </si>
  <si>
    <t>Řízený zemní protlak délky do 50 m hl do 6 m se zatažením potrubí průměru vrtu přes 140 do 180 mm v hornině třídy těžitelnosti I a II skupiny 1 až 4</t>
  </si>
  <si>
    <t>CS ÚRS 2023 01</t>
  </si>
  <si>
    <t>-823320838</t>
  </si>
  <si>
    <t>Řízený zemní protlak délky protlaku do 50 m v hornině třídy těžitelnosti I a II, skupiny 1 až 4 včetně zatažení trub v hloubce do 6 m průměru vrtu přes 140 do 180 mm</t>
  </si>
  <si>
    <t>Online PSC</t>
  </si>
  <si>
    <t>https://podminky.urs.cz/item/CS_URS_2023_01/141721214</t>
  </si>
  <si>
    <t>26</t>
  </si>
  <si>
    <t>460632113</t>
  </si>
  <si>
    <t>Startovací jáma pro protlak výkop včetně zásypu ručně v hornině tř. těžitelnosti I skupiny 3</t>
  </si>
  <si>
    <t>-757633893</t>
  </si>
  <si>
    <t>Zemní protlaky zemní práce nutné k provedení protlaku výkop včetně zásypu ručně startovací jáma v hornině třídy těžitelnosti I skupiny 3</t>
  </si>
  <si>
    <t>https://podminky.urs.cz/item/CS_URS_2023_01/460632113</t>
  </si>
  <si>
    <t>27</t>
  </si>
  <si>
    <t>460632213</t>
  </si>
  <si>
    <t>Koncová jáma pro protlak výkop včetně zásypu ručně v hornině tř. těžitelnosti I skupiny 3</t>
  </si>
  <si>
    <t>64</t>
  </si>
  <si>
    <t>489195831</t>
  </si>
  <si>
    <t>Zemní protlaky zemní práce nutné k provedení protlaku výkop včetně zásypu ručně koncová jáma v hornině třídy těžitelnosti I skupiny 3</t>
  </si>
  <si>
    <t>https://podminky.urs.cz/item/CS_URS_2023_01/460632213</t>
  </si>
  <si>
    <t>Práce a dodávky M</t>
  </si>
  <si>
    <t>46-M</t>
  </si>
  <si>
    <t>Zemní práce při extr.mont.pracích</t>
  </si>
  <si>
    <t>460161282</t>
  </si>
  <si>
    <t>Hloubení kabelových rýh ručně š 50 cm hl 90 cm v hornině tř I skupiny 3</t>
  </si>
  <si>
    <t>1298336489</t>
  </si>
  <si>
    <t>Hloubení zapažených i nezapažených kabelových rýh ručně včetně urovnání dna s přemístěním výkopku do vzdálenosti 3 m od okraje jámy nebo s naložením na dopravní prostředek šířky 50 cm hloubky 90 cm v hornině třídy těžitelnosti I skupiny 3</t>
  </si>
  <si>
    <t>https://podminky.urs.cz/item/CS_URS_2023_01/460161282</t>
  </si>
  <si>
    <t>460161852</t>
  </si>
  <si>
    <t>Hloubení kabelových rýh ručně š 100 cm hl 90 cm v hornině tř I skupiny 3</t>
  </si>
  <si>
    <t>-1373248612</t>
  </si>
  <si>
    <t>Hloubení zapažených i nezapažených kabelových rýh ručně včetně urovnání dna s přemístěním výkopku do vzdálenosti 3 m od okraje jámy nebo s naložením na dopravní prostředek šířky 100 cm hloubky 90 cm v hornině třídy těžitelnosti I skupiny 3</t>
  </si>
  <si>
    <t>https://podminky.urs.cz/item/CS_URS_2023_01/460161852</t>
  </si>
  <si>
    <t>460241111</t>
  </si>
  <si>
    <t>Příplatek za ztížení vykopávky při elektromontážích v blízkosti podzemního vedení</t>
  </si>
  <si>
    <t>m3</t>
  </si>
  <si>
    <t>-1057400897</t>
  </si>
  <si>
    <t>Příplatek k cenám vykopávek v blízkosti podzemního vedení pro jakoukoliv třídu horniny</t>
  </si>
  <si>
    <t>https://podminky.urs.cz/item/CS_URS_2023_01/460241111</t>
  </si>
  <si>
    <t>460242111</t>
  </si>
  <si>
    <t>Provizorní zajištění potrubí ve výkopech při křížení s kabelem</t>
  </si>
  <si>
    <t>54406295</t>
  </si>
  <si>
    <t>Provizorní zajištění inženýrských sítí ve výkopech potrubí při křížení s kabelem</t>
  </si>
  <si>
    <t>https://podminky.urs.cz/item/CS_URS_2023_01/460242111</t>
  </si>
  <si>
    <t>460341112</t>
  </si>
  <si>
    <t>Vodorovné přemístění horniny jakékoliv třídy dopravními prostředky při elektromontážích přes 50 do 500 m</t>
  </si>
  <si>
    <t>-1274240856</t>
  </si>
  <si>
    <t>Vodorovné přemístění (odvoz) horniny dopravními prostředky včetně složení, bez naložení a rozprostření jakékoliv třídy, na vzdálenost přes 50 do 500 m</t>
  </si>
  <si>
    <t>https://podminky.urs.cz/item/CS_URS_2023_01/460341112</t>
  </si>
  <si>
    <t>460411222</t>
  </si>
  <si>
    <t>Zásyp jam při elektromontážích strojně včetně zhutnění v hornině tř I skupiny 3 v omezeném prostoru</t>
  </si>
  <si>
    <t>-1808889399</t>
  </si>
  <si>
    <t>Zásyp jam strojně s uložením výkopku ve vrstvách a urovnáním povrchu s přemístění sypaniny ze vzdálenosti do 10 m v omezeném prostoru se zhutněním z horniny třídy těžitelnosti I skupiny 3</t>
  </si>
  <si>
    <t>https://podminky.urs.cz/item/CS_URS_2023_01/460411222</t>
  </si>
  <si>
    <t>460481112</t>
  </si>
  <si>
    <t>Úprava pláně při elektromontážích v hornině třídy těžitelnosti I skupiny 1 až 2 se zhutněním ručně</t>
  </si>
  <si>
    <t>566273288</t>
  </si>
  <si>
    <t>Úprava pláně ručně v hornině třídy těžitelnosti I skupiny 1 a 2 se zhutněním</t>
  </si>
  <si>
    <t>https://podminky.urs.cz/item/CS_URS_2023_01/460481112</t>
  </si>
  <si>
    <t>873851902</t>
  </si>
  <si>
    <t>34571359</t>
  </si>
  <si>
    <t>trubka elektroinstalační ohebná dvouplášťová korugovaná (chránička) D 150/175mm, HDPE+LDPE</t>
  </si>
  <si>
    <t>256</t>
  </si>
  <si>
    <t>-3356221</t>
  </si>
  <si>
    <t>58337310</t>
  </si>
  <si>
    <t>štěrkopísek frakce 0/4</t>
  </si>
  <si>
    <t>t</t>
  </si>
  <si>
    <t>-571039368</t>
  </si>
  <si>
    <t>Poznámka k položce:_x000d_
Zásyp kabelových kynet</t>
  </si>
  <si>
    <t>460742132</t>
  </si>
  <si>
    <t>Osazení kabelových prostupů z trub plastových do rýhy s obetonováním průměru přes 10 do 15 cm</t>
  </si>
  <si>
    <t>1891202920</t>
  </si>
  <si>
    <t>Osazení kabelových prostupů včetně utěsnění a spárování z trub plastových do rýhy, bez výkopových prací s obetonováním, vnitřního průměru přes 10 do 15 cm</t>
  </si>
  <si>
    <t>https://podminky.urs.cz/item/CS_URS_2023_01/460742132</t>
  </si>
  <si>
    <t>22</t>
  </si>
  <si>
    <t>460744112</t>
  </si>
  <si>
    <t>Vyčištění stávajících kabelových trub bez kabelové komory čisticí soupravou</t>
  </si>
  <si>
    <t>847046097</t>
  </si>
  <si>
    <t>Osazení kabelových prostupů vyčištění stávajících kabelových trub čistící soupravou bez kabelové komory</t>
  </si>
  <si>
    <t>https://podminky.urs.cz/item/CS_URS_2023_01/460744112</t>
  </si>
  <si>
    <t>23</t>
  </si>
  <si>
    <t>58124012</t>
  </si>
  <si>
    <t>hmota malířská za mokra výborně otěruvzdorná bílá</t>
  </si>
  <si>
    <t>litr</t>
  </si>
  <si>
    <t>-1334263579</t>
  </si>
  <si>
    <t>HZS</t>
  </si>
  <si>
    <t>Hodinové zúčtovací sazby</t>
  </si>
  <si>
    <t>HZS2311</t>
  </si>
  <si>
    <t>Hodinová zúčtovací sazba malíř, natěrač, lakýrník</t>
  </si>
  <si>
    <t>hod</t>
  </si>
  <si>
    <t>-976889489</t>
  </si>
  <si>
    <t>Hodinové zúčtovací sazby profesí PSV úpravy povrchů a podlahy malíř, natěrač, lakýrník</t>
  </si>
  <si>
    <t>https://podminky.urs.cz/item/CS_URS_2023_01/HZS2311</t>
  </si>
  <si>
    <t>PS02 - Dětřichov nad Bystřicí, dálkové ovládání osvětlení</t>
  </si>
  <si>
    <t>7492502010</t>
  </si>
  <si>
    <t>Kabely, vodiče, šňůry Cu - nn Kabel silový 4 a 5-žílový Cu, plastová izolace CYKY 5J35 (5Cx35)</t>
  </si>
  <si>
    <t>-1124208510</t>
  </si>
  <si>
    <t>7492800120</t>
  </si>
  <si>
    <t>Sdělovací kabely pro silnoproudé aplikace Metalické kabely - nehořlavé JYTY 4O1 (4Dx1)</t>
  </si>
  <si>
    <t>-414063032</t>
  </si>
  <si>
    <t>7492501760</t>
  </si>
  <si>
    <t>Kabely, vodiče, šňůry Cu - nn Kabel silový 2 a 3-žílový Cu, plastová izolace CYKY 3J1,5 (3Cx 1,5)</t>
  </si>
  <si>
    <t>307752058</t>
  </si>
  <si>
    <t>7590540519</t>
  </si>
  <si>
    <t xml:space="preserve">Slaboproudé rozvody, kabely pro přívod a vnitřní instalaci UTP/FTP kategorie 5e 100Mhz  1 Gbps UTP Nestíněný vnitřní, drát, nehořlavý, bezhalogenní, nízkodýmavý</t>
  </si>
  <si>
    <t>-1383716574</t>
  </si>
  <si>
    <t>1563543197</t>
  </si>
  <si>
    <t>-993763052</t>
  </si>
  <si>
    <t>-755632230</t>
  </si>
  <si>
    <t>32</t>
  </si>
  <si>
    <t>709786291</t>
  </si>
  <si>
    <t>7493600370</t>
  </si>
  <si>
    <t>Kabelové a zásuvkové skříně, elektroměrové rozvaděče Rozpojovací jisticí skříně - lištové (SR) 4 pojistkové lišty velikosti 00 kompaktní pilíř včetně základu</t>
  </si>
  <si>
    <t>1874829726</t>
  </si>
  <si>
    <t>Poznámka k položce:_x000d_
KS1 a KS8</t>
  </si>
  <si>
    <t>7493653025</t>
  </si>
  <si>
    <t>Montáž skříní přípojkových SS venkovních pro připojení kabelů (i kabelové smyčky) do 240 mm2 kompaktní pilíř se 3-4 sadami jistících prvků</t>
  </si>
  <si>
    <t>-1632466706</t>
  </si>
  <si>
    <t>Montáž skříní přípojkových SS venkovních pro připojení kabelů (i kabelové smyčky) do 240 mm2 kompaktní pilíř se 3-4 sadami jistících prvků - včetně elektrovýzbroje, neobsahuje cenu za zemní práce</t>
  </si>
  <si>
    <t>7592500505</t>
  </si>
  <si>
    <t>Diagnostická zařízení Pracoviště diagnostiky D-Sig - položka obsahuje PC, klávesnici, myš, Westermo modem, SW D_sig</t>
  </si>
  <si>
    <t>-315687097</t>
  </si>
  <si>
    <t>Poznámka k položce:_x000d_
MDP v Moravském Berouně</t>
  </si>
  <si>
    <t>7598035205</t>
  </si>
  <si>
    <t>Nastavení a konfigurace SW dohledu - 1port</t>
  </si>
  <si>
    <t>-1436949795</t>
  </si>
  <si>
    <t>7598035210</t>
  </si>
  <si>
    <t>Nastavení a konfigurace modemu HDSL</t>
  </si>
  <si>
    <t>-197874630</t>
  </si>
  <si>
    <t>28</t>
  </si>
  <si>
    <t>7491204950</t>
  </si>
  <si>
    <t>Elektroinstalační materiál Zásuvky instalační Přístroj zásuvky zápustné jednonásobné, krytka s clonkami, šroubové svorky, IP20</t>
  </si>
  <si>
    <t>1487187452</t>
  </si>
  <si>
    <t>29</t>
  </si>
  <si>
    <t>7491254010</t>
  </si>
  <si>
    <t>Montáž zásuvek instalačních domovních 10/16 A, 250 V, IP20 bez přepěťové ochrany nebo se zabudovanou přepěťovou ochranou jednoduchých nebo dvojitých</t>
  </si>
  <si>
    <t>192495499</t>
  </si>
  <si>
    <t>Montáž zásuvek instalačních domovních 10/16 A, 250 V, IP20 bez přepěťové ochrany nebo se zabudovanou přepěťovou ochranou jednoduchých nebo dvojitých - včetně zapojení a osazení</t>
  </si>
  <si>
    <t>30</t>
  </si>
  <si>
    <t>7494371015</t>
  </si>
  <si>
    <t>Demontáž zařízení jističe nebo vypínače z rozvaděče nn</t>
  </si>
  <si>
    <t>-988927629</t>
  </si>
  <si>
    <t>Demontáž zařízení jističe nebo vypínače z rozvaděče nn - stávajícího z rozvaděče nn včetně odpojení přívodních kabelů nebo pasů a nakládky na určený prostředek</t>
  </si>
  <si>
    <t>31</t>
  </si>
  <si>
    <t>7494371030</t>
  </si>
  <si>
    <t>Demontáž zařízení měřícího z rozvaděče nn</t>
  </si>
  <si>
    <t>-814895513</t>
  </si>
  <si>
    <t>Demontáž zařízení měřícího z rozvaděče nn - stávajícího z rozvaděče nn včetně odpojení přívodních kabelů nebo pasů a nakládky na určený prostředek</t>
  </si>
  <si>
    <t>SO01 - Dětřichov nad Bystřicí, EOV</t>
  </si>
  <si>
    <t>7493371020</t>
  </si>
  <si>
    <t>Demontáže zařízení na elektrickém ohřevu výhybek kompletní topné soupravy na výhybku tvaru C 1:9-190</t>
  </si>
  <si>
    <t>210057691</t>
  </si>
  <si>
    <t>Demontáže zařízení na elektrickém ohřevu výhybek kompletní topné soupravy na výhybku tvaru C 1:9-190 - veškeré výstroje EOV na výhybce, topných tyčí, připojovacích skříněk, napájecích kabelů, oddělovacích transformátorů</t>
  </si>
  <si>
    <t>7493300970</t>
  </si>
  <si>
    <t>Elektrický ohřev výhybek (EOV) SW Parametrizace PLC</t>
  </si>
  <si>
    <t>290661838</t>
  </si>
  <si>
    <t>7493300980</t>
  </si>
  <si>
    <t>Elektrický ohřev výhybek (EOV) SW Parametrizace komunikace</t>
  </si>
  <si>
    <t>-2059057072</t>
  </si>
  <si>
    <t>7493300990</t>
  </si>
  <si>
    <t>Elektrický ohřev výhybek (EOV) SW Odzkoušení rozváděče</t>
  </si>
  <si>
    <t>1073262219</t>
  </si>
  <si>
    <t>7493301050</t>
  </si>
  <si>
    <t>Elektrický ohřev výhybek (EOV) SW Projekt vizualizace</t>
  </si>
  <si>
    <t>-305281706</t>
  </si>
  <si>
    <t>7493301060</t>
  </si>
  <si>
    <t>Elektrický ohřev výhybek (EOV) SW Parametrizace rozváděče</t>
  </si>
  <si>
    <t>-2118430779</t>
  </si>
  <si>
    <t>7493301080</t>
  </si>
  <si>
    <t>Elektrický ohřev výhybek (EOV) SW Parametrizace okruhu EOV (na výhybku), dle počtu výhybek</t>
  </si>
  <si>
    <t>536482873</t>
  </si>
  <si>
    <t>7493300960</t>
  </si>
  <si>
    <t>Elektrický ohřev výhybek (EOV) SW do PLC</t>
  </si>
  <si>
    <t>-1042792343</t>
  </si>
  <si>
    <t>7493352014</t>
  </si>
  <si>
    <t>Montáž rozvaděče pro elektrický ohřev výhybky silového pro připojení základních výhybkových jednotek přes 8 kusů 3-f vývodů</t>
  </si>
  <si>
    <t>-439790126</t>
  </si>
  <si>
    <t>Montáž rozvaděče pro elektrický ohřev výhybky silového pro připojení základních výhybkových jednotek přes 8 kusů 3-f vývodů - instalace rozvaděče do terénu nebo rozvodny včetně elektrovýzbroje</t>
  </si>
  <si>
    <t>7590130240</t>
  </si>
  <si>
    <t>Rozdělovače, rozváděče SIS 1 sloupkový rozvaděč</t>
  </si>
  <si>
    <t>-383593938</t>
  </si>
  <si>
    <t>Poznámka k položce:_x000d_
Rozvaděč pro kolejová čisla</t>
  </si>
  <si>
    <t>7493601240</t>
  </si>
  <si>
    <t>Kabelové a zásuvkové skříně, elektroměrové rozvaděče Prázdné skříně a pilíře Skříň plastová kompaktní pilíř včetně základu, IP44, šířka 600 mm, výška 700 mm, hloubka do 400 mm, PUR lak</t>
  </si>
  <si>
    <t>-1481365814</t>
  </si>
  <si>
    <t>Poznámka k položce:_x000d_
Přechodové skříně - napájecího vedení k V1 a V2</t>
  </si>
  <si>
    <t>7596925010</t>
  </si>
  <si>
    <t>Montáž sloupku do země pro kabelové boxy Krone</t>
  </si>
  <si>
    <t>-2133529014</t>
  </si>
  <si>
    <t>Montáž sloupku do země pro kabelové boxy Krone - postavení a označení jednoduchého sloupku. Bez výstroje a zemních prací</t>
  </si>
  <si>
    <t>7493656015</t>
  </si>
  <si>
    <t>Montáž zásuvkových skříní venkovních na pilíři</t>
  </si>
  <si>
    <t>1829640425</t>
  </si>
  <si>
    <t>Montáž zásuvkových skříní venkovních na pilíři - skříň obsahuje vstupní svorky pro kabel do 120 mm2, hlavní vypínač, jističe, proudové chrániče, zásuvky, elektrovýzbroj, včetně propojení, provedení zkoušek, dodání atestů a revizní zprávy včetně kusové zkoušky, neobsahuje cenu za zemní práce</t>
  </si>
  <si>
    <t>7493351110</t>
  </si>
  <si>
    <t>Montáž elektrického ohřevu výhybek (EOV) topné tyče teplotního čidla</t>
  </si>
  <si>
    <t>480967752</t>
  </si>
  <si>
    <t>7493351115</t>
  </si>
  <si>
    <t>Montáž elektrického ohřevu výhybek (EOV) topné tyče srážkového čidla včetně držáku</t>
  </si>
  <si>
    <t>1615934078</t>
  </si>
  <si>
    <t>7493351135</t>
  </si>
  <si>
    <t>Montáž elektrického ohřevu výhybek (EOV) topné tyče svorkovnicové skříňky EOV u výhybky</t>
  </si>
  <si>
    <t>-210408731</t>
  </si>
  <si>
    <t>7493300430</t>
  </si>
  <si>
    <t>Elektrický ohřev výhybek (EOV) Topná souprava pro výhybku s nežlabovým pražcem J491:6,6-190,J491:7,5-190aJ491:9-190</t>
  </si>
  <si>
    <t>sada</t>
  </si>
  <si>
    <t>344763488</t>
  </si>
  <si>
    <t>7493300440</t>
  </si>
  <si>
    <t>Elektrický ohřev výhybek (EOV) Topná souprava pro výhybku s nežlabovým pražcem J491:9-300aJ491:11-300</t>
  </si>
  <si>
    <t>1911861632</t>
  </si>
  <si>
    <t>7493300760</t>
  </si>
  <si>
    <t>Elektrický ohřev výhybek (EOV) Příslušenství Klec ochranná</t>
  </si>
  <si>
    <t>-4765514</t>
  </si>
  <si>
    <t>7493300070</t>
  </si>
  <si>
    <t>Elektrický ohřev výhybek (EOV) Periferní rozváděče Rozváděč ohřevu výměn pro 4 výhybky s měřením a podřízenou jednotkou</t>
  </si>
  <si>
    <t>766154027</t>
  </si>
  <si>
    <t>Poznámka k položce:_x000d_
Rozvaděč REOV - část EOV z rozvaděče RO/REOV</t>
  </si>
  <si>
    <t>7493351120</t>
  </si>
  <si>
    <t>Montáž elektrického ohřevu výhybek (EOV) topné tyče ochranné klece</t>
  </si>
  <si>
    <t>346766905</t>
  </si>
  <si>
    <t>7493300770</t>
  </si>
  <si>
    <t>Elektrický ohřev výhybek (EOV) Příslušenství Čidlo teploty kolejové</t>
  </si>
  <si>
    <t>1738280391</t>
  </si>
  <si>
    <t>7493300780</t>
  </si>
  <si>
    <t>Elektrický ohřev výhybek (EOV) Příslušenství Srážkové čidlo včetně držáku</t>
  </si>
  <si>
    <t>-485239504</t>
  </si>
  <si>
    <t>7493300790</t>
  </si>
  <si>
    <t>Elektrický ohřev výhybek (EOV) Příslušenství Závějové čidlo</t>
  </si>
  <si>
    <t>1078402747</t>
  </si>
  <si>
    <t>7493300800</t>
  </si>
  <si>
    <t>Elektrický ohřev výhybek (EOV) Příslušenství Čidlo teploty venkovní</t>
  </si>
  <si>
    <t>-17780940</t>
  </si>
  <si>
    <t>7493300810</t>
  </si>
  <si>
    <t>Elektrický ohřev výhybek (EOV) Příslušenství Připojovací konektror</t>
  </si>
  <si>
    <t>728327358</t>
  </si>
  <si>
    <t>7493300830</t>
  </si>
  <si>
    <t>Elektrický ohřev výhybek (EOV) Příslušenství Příchytka šroubovací R65</t>
  </si>
  <si>
    <t>1300777908</t>
  </si>
  <si>
    <t>7493300880</t>
  </si>
  <si>
    <t>Elektrický ohřev výhybek (EOV) Příslušenství Svorkovnicová skříňka MX EOV</t>
  </si>
  <si>
    <t>-1834044964</t>
  </si>
  <si>
    <t>7493300910</t>
  </si>
  <si>
    <t>Elektrický ohřev výhybek (EOV) Příslušenství Příchytka pro 1. ochrannou trubku prům. 50 mm k hornímu boku pražce</t>
  </si>
  <si>
    <t>-1058243856</t>
  </si>
  <si>
    <t>20</t>
  </si>
  <si>
    <t>7493300940</t>
  </si>
  <si>
    <t>Elektrický ohřev výhybek (EOV) Příslušenství Deska základní FeZn pro připevnění topnice pod táhla</t>
  </si>
  <si>
    <t>-1661537563</t>
  </si>
  <si>
    <t>7493371022</t>
  </si>
  <si>
    <t>Demontáže zařízení na elektrickém ohřevu výhybek kompletní topné soupravy na výhybku tvaru C 1:9-300, 1:11-300</t>
  </si>
  <si>
    <t>-1131280187</t>
  </si>
  <si>
    <t>Demontáže zařízení na elektrickém ohřevu výhybek kompletní topné soupravy na výhybku tvaru C 1:9-300, 1:11-300 - veškeré výstroje EOV na výhybce, topných tyčí, připojovacích skříněk, napájecích kabelů, oddělovacích transformátorů</t>
  </si>
  <si>
    <t>7493371075</t>
  </si>
  <si>
    <t>Demontáže zařízení na elektrickém ohřevu výhybek skříňky EOV s oddělovacím transformátorem u výhybky</t>
  </si>
  <si>
    <t>-1563650740</t>
  </si>
  <si>
    <t>7493371080</t>
  </si>
  <si>
    <t>Demontáže zařízení na elektrickém ohřevu výhybek napájecího rozvaděče</t>
  </si>
  <si>
    <t>-2135333765</t>
  </si>
  <si>
    <t>-839934274</t>
  </si>
  <si>
    <t>39</t>
  </si>
  <si>
    <t>-2088224967</t>
  </si>
  <si>
    <t>40</t>
  </si>
  <si>
    <t>1467876594</t>
  </si>
  <si>
    <t>41</t>
  </si>
  <si>
    <t>-1486474301</t>
  </si>
  <si>
    <t>42</t>
  </si>
  <si>
    <t>1539907871</t>
  </si>
  <si>
    <t>43</t>
  </si>
  <si>
    <t>7499751010</t>
  </si>
  <si>
    <t>Dokončovací práce na elektrickém zařízení</t>
  </si>
  <si>
    <t>-28258452</t>
  </si>
  <si>
    <t>Dokončovací práce na elektrickém zařízení - uvádění zařízení do provozu, drobné montážní práce v rozvaděčích, koordinaci se zhotoviteli souvisejících zařízení apod.</t>
  </si>
  <si>
    <t>44</t>
  </si>
  <si>
    <t>7499751020</t>
  </si>
  <si>
    <t>Dokončovací práce úprava zapojení stávajících kabelových skříní/rozvaděčů</t>
  </si>
  <si>
    <t>1834853113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</si>
  <si>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</si>
  <si>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45</t>
  </si>
  <si>
    <t>7499751050</t>
  </si>
  <si>
    <t>Dokončovací práce manipulace na zařízeních prováděné provozovatelem</t>
  </si>
  <si>
    <t>-1984213868</t>
  </si>
  <si>
    <t>Dokončovací práce manipulace na zařízeních prováděné provozovatelem - manipulace nutné pro další práce zhotovitele na technologickém souboru</t>
  </si>
  <si>
    <t>VRN - Oprava EOV</t>
  </si>
  <si>
    <t>VRN - Vedlejší rozpočtové náklady</t>
  </si>
  <si>
    <t>9901000900</t>
  </si>
  <si>
    <t>Doprava obousměrná mechanizací o nosnosti do 3,5 t elektrosoučástek, montážního materiálu, kameniva, písku, dlažebních kostek, suti, atd. do 200 km</t>
  </si>
  <si>
    <t>-2069105894</t>
  </si>
  <si>
    <t>Doprava obousměrná mechanizací o nosnosti do 3,5 t elektrosoučástek, montážního materiálu, kameniva, písku, dlažebních kostek, suti, atd.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</si>
  <si>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</si>
  <si>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9902100800</t>
  </si>
  <si>
    <t>Doprava obousměrná mechanizací o nosnosti přes 3,5 t sypanin (kameniva, písku, suti, dlažebních kostek, atd.) do 150 km</t>
  </si>
  <si>
    <t>-2060030322</t>
  </si>
  <si>
    <t>Doprava obousměrná mechanizací o nosnosti přes 3,5 t sypanin (kameniva, písku, suti, dlažebních kostek, atd.) do 150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</si>
  <si>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</si>
  <si>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9902100900</t>
  </si>
  <si>
    <t>Doprava obousměrná mechanizací o nosnosti přes 3,5 t sypanin (kameniva, písku, suti, dlažebních kostek, atd.) do 200 km</t>
  </si>
  <si>
    <t>-911753696</t>
  </si>
  <si>
    <t>Doprava obousměrná mechanizací o nosnosti přes 3,5 t sypanin (kameniva, písku, suti, dlažebních kostek, atd.) do 200 km Poznámka: 1. Ceny jsou určeny pro dopravu silničními i kolejovými vozidly. 2. V cenách obousměrné dopravy jsou započteny náklady na přepravu materiálu na místo určení včetně složení, poplatku za použití dopravní cesty a zpáteční cesty nenaloženého dopravního prostředku.</t>
  </si>
  <si>
    <t>9903100200</t>
  </si>
  <si>
    <t>Přeprava mechanizace na místo prováděných prací o hmotnosti do 12 t do 200 km</t>
  </si>
  <si>
    <t>-1299888537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</si>
  <si>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</si>
  <si>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</si>
  <si>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</si>
  <si>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2035285784</t>
  </si>
  <si>
    <t xml:space="preserve">Poplatek za uložení suti nebo hmot na oficiální skládku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</si>
  <si>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9909000400</t>
  </si>
  <si>
    <t>Poplatek za likvidaci plastových součástí</t>
  </si>
  <si>
    <t>-2122444089</t>
  </si>
  <si>
    <t xml:space="preserve">Poplatek za likvidaci plastových součástí  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</si>
  <si>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Vedlejší rozpočtové náklady</t>
  </si>
  <si>
    <t>022101001</t>
  </si>
  <si>
    <t>Geodetické práce Geodetické práce před opravou</t>
  </si>
  <si>
    <t>%</t>
  </si>
  <si>
    <t>1924510551</t>
  </si>
  <si>
    <t>022101021</t>
  </si>
  <si>
    <t>Geodetické práce Geodetické práce po ukončení opravy</t>
  </si>
  <si>
    <t>-1077029698</t>
  </si>
  <si>
    <t>022121001</t>
  </si>
  <si>
    <t>Geodetické práce Diagnostika technické infrastruktury Vytýčení trasy inženýrských sítí</t>
  </si>
  <si>
    <t>233795129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</si>
  <si>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</si>
  <si>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dotčené práce</t>
  </si>
  <si>
    <t>023122001</t>
  </si>
  <si>
    <t>Projektové práce Projektová dokumentace - přípravné práce Projekt opravy zabezpečovacích, sdělovacích, elektrických zařízení</t>
  </si>
  <si>
    <t>-1582841067</t>
  </si>
  <si>
    <t>Projektové práce Projektová dokumentace - přípravné práce Projekt opravy zabezpečovacích, sdělovacích, elektrických zařízení - V sazbě jsou započteny náklady na vyhotovení projektové dokumentace podle vyhlášky číslo 499/2006 Sb., a vyhlášky 146/2008 Sb., v rozsahu pro povolení stavby podle požadavku objednatele.</t>
  </si>
  <si>
    <t>Poznámka k položce:_x000d_
dotčené práce - výrobní dokumentace</t>
  </si>
  <si>
    <t>023131011</t>
  </si>
  <si>
    <t>Projektové práce Dokumentace skutečného provedení zabezpečovacích, sdělovacích, elektrických zařízení</t>
  </si>
  <si>
    <t>138279868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</si>
  <si>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</si>
  <si>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024101401</t>
  </si>
  <si>
    <t>Inženýrská činnost koordinační a kompletační činnost</t>
  </si>
  <si>
    <t>-1989327316</t>
  </si>
  <si>
    <t>Poznámka k položce:_x000d_
ZRN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</si>
  <si>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</si>
  <si>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</si>
  <si>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-1254381130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</si>
</sst>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0" xfId="0" applyFont="1" applyAlignment="1">
      <alignment vertical="center" wrapText="1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0" fontId="7" fillId="0" borderId="15" xfId="0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1" applyFont="1" applyAlignment="1">
      <alignment vertical="center" wrapText="1"/>
    </xf>
    <xf numFmtId="0" fontId="8" fillId="0" borderId="0" xfId="0" applyFont="1" applyAlignment="1">
      <alignment horizontal="left"/>
    </xf>
    <xf numFmtId="4" fontId="8" fillId="0" borderId="0" xfId="0" applyNumberFormat="1" applyFont="1" applyAlignment="1"/>
    <xf numFmtId="167" fontId="19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41721214" TargetMode="External" /><Relationship Id="rId2" Type="http://schemas.openxmlformats.org/officeDocument/2006/relationships/hyperlink" Target="https://podminky.urs.cz/item/CS_URS_2023_01/460632113" TargetMode="External" /><Relationship Id="rId3" Type="http://schemas.openxmlformats.org/officeDocument/2006/relationships/hyperlink" Target="https://podminky.urs.cz/item/CS_URS_2023_01/460632213" TargetMode="External" /><Relationship Id="rId4" Type="http://schemas.openxmlformats.org/officeDocument/2006/relationships/hyperlink" Target="https://podminky.urs.cz/item/CS_URS_2023_01/460161282" TargetMode="External" /><Relationship Id="rId5" Type="http://schemas.openxmlformats.org/officeDocument/2006/relationships/hyperlink" Target="https://podminky.urs.cz/item/CS_URS_2023_01/460161852" TargetMode="External" /><Relationship Id="rId6" Type="http://schemas.openxmlformats.org/officeDocument/2006/relationships/hyperlink" Target="https://podminky.urs.cz/item/CS_URS_2023_01/460241111" TargetMode="External" /><Relationship Id="rId7" Type="http://schemas.openxmlformats.org/officeDocument/2006/relationships/hyperlink" Target="https://podminky.urs.cz/item/CS_URS_2023_01/460242111" TargetMode="External" /><Relationship Id="rId8" Type="http://schemas.openxmlformats.org/officeDocument/2006/relationships/hyperlink" Target="https://podminky.urs.cz/item/CS_URS_2023_01/460341112" TargetMode="External" /><Relationship Id="rId9" Type="http://schemas.openxmlformats.org/officeDocument/2006/relationships/hyperlink" Target="https://podminky.urs.cz/item/CS_URS_2023_01/460411222" TargetMode="External" /><Relationship Id="rId10" Type="http://schemas.openxmlformats.org/officeDocument/2006/relationships/hyperlink" Target="https://podminky.urs.cz/item/CS_URS_2023_01/460481112" TargetMode="External" /><Relationship Id="rId11" Type="http://schemas.openxmlformats.org/officeDocument/2006/relationships/hyperlink" Target="https://podminky.urs.cz/item/CS_URS_2023_01/460632213" TargetMode="External" /><Relationship Id="rId12" Type="http://schemas.openxmlformats.org/officeDocument/2006/relationships/hyperlink" Target="https://podminky.urs.cz/item/CS_URS_2023_01/460742132" TargetMode="External" /><Relationship Id="rId13" Type="http://schemas.openxmlformats.org/officeDocument/2006/relationships/hyperlink" Target="https://podminky.urs.cz/item/CS_URS_2023_01/460744112" TargetMode="External" /><Relationship Id="rId14" Type="http://schemas.openxmlformats.org/officeDocument/2006/relationships/hyperlink" Target="https://podminky.urs.cz/item/CS_URS_2023_01/HZS2311" TargetMode="External" /><Relationship Id="rId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26</v>
      </c>
      <c r="AK11" s="28" t="s">
        <v>27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28</v>
      </c>
      <c r="AK13" s="28" t="s">
        <v>25</v>
      </c>
      <c r="AN13" s="30" t="s">
        <v>29</v>
      </c>
      <c r="AR13" s="18"/>
      <c r="BE13" s="27"/>
      <c r="BS13" s="15" t="s">
        <v>6</v>
      </c>
    </row>
    <row r="14">
      <c r="B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N14" s="30" t="s">
        <v>29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30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26</v>
      </c>
      <c r="AK17" s="28" t="s">
        <v>27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27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28" t="s">
        <v>40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41</v>
      </c>
      <c r="G30" s="3"/>
      <c r="H30" s="3"/>
      <c r="I30" s="3"/>
      <c r="J30" s="3"/>
      <c r="K30" s="3"/>
      <c r="L30" s="41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1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44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48" t="s">
        <v>47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48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49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50</v>
      </c>
      <c r="AI60" s="37"/>
      <c r="AJ60" s="37"/>
      <c r="AK60" s="37"/>
      <c r="AL60" s="37"/>
      <c r="AM60" s="54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52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53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50</v>
      </c>
      <c r="AI75" s="37"/>
      <c r="AJ75" s="37"/>
      <c r="AK75" s="37"/>
      <c r="AL75" s="37"/>
      <c r="AM75" s="54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2023-01A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Oprava EOV v žst. Dětřichov nad Bystřicí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>Dětřichov nad Bystřicí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26. 5. 2023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30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55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28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6" t="str">
        <f>IF(E20="","",E20)</f>
        <v>Kamarád Vladimír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56</v>
      </c>
      <c r="D92" s="76"/>
      <c r="E92" s="76"/>
      <c r="F92" s="76"/>
      <c r="G92" s="76"/>
      <c r="H92" s="77"/>
      <c r="I92" s="78" t="s">
        <v>57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58</v>
      </c>
      <c r="AH92" s="76"/>
      <c r="AI92" s="76"/>
      <c r="AJ92" s="76"/>
      <c r="AK92" s="76"/>
      <c r="AL92" s="76"/>
      <c r="AM92" s="76"/>
      <c r="AN92" s="78" t="s">
        <v>59</v>
      </c>
      <c r="AO92" s="76"/>
      <c r="AP92" s="80"/>
      <c r="AQ92" s="81" t="s">
        <v>60</v>
      </c>
      <c r="AR92" s="35"/>
      <c r="AS92" s="82" t="s">
        <v>61</v>
      </c>
      <c r="AT92" s="83" t="s">
        <v>62</v>
      </c>
      <c r="AU92" s="83" t="s">
        <v>63</v>
      </c>
      <c r="AV92" s="83" t="s">
        <v>64</v>
      </c>
      <c r="AW92" s="83" t="s">
        <v>65</v>
      </c>
      <c r="AX92" s="83" t="s">
        <v>66</v>
      </c>
      <c r="AY92" s="83" t="s">
        <v>67</v>
      </c>
      <c r="AZ92" s="83" t="s">
        <v>68</v>
      </c>
      <c r="BA92" s="83" t="s">
        <v>69</v>
      </c>
      <c r="BB92" s="83" t="s">
        <v>70</v>
      </c>
      <c r="BC92" s="83" t="s">
        <v>71</v>
      </c>
      <c r="BD92" s="84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73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ROUND(AG95+AG98+AG100+AG102,2)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ROUND(AS95+AS98+AS100+AS102,2)</f>
        <v>0</v>
      </c>
      <c r="AT94" s="95">
        <f>ROUND(SUM(AV94:AW94),2)</f>
        <v>0</v>
      </c>
      <c r="AU94" s="96">
        <f>ROUND(AU95+AU98+AU100+AU102,5)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ROUND(AZ95+AZ98+AZ100+AZ102,2)</f>
        <v>0</v>
      </c>
      <c r="BA94" s="95">
        <f>ROUND(BA95+BA98+BA100+BA102,2)</f>
        <v>0</v>
      </c>
      <c r="BB94" s="95">
        <f>ROUND(BB95+BB98+BB100+BB102,2)</f>
        <v>0</v>
      </c>
      <c r="BC94" s="95">
        <f>ROUND(BC95+BC98+BC100+BC102,2)</f>
        <v>0</v>
      </c>
      <c r="BD94" s="97">
        <f>ROUND(BD95+BD98+BD100+BD102,2)</f>
        <v>0</v>
      </c>
      <c r="BE94" s="6"/>
      <c r="BS94" s="98" t="s">
        <v>74</v>
      </c>
      <c r="BT94" s="98" t="s">
        <v>75</v>
      </c>
      <c r="BU94" s="99" t="s">
        <v>76</v>
      </c>
      <c r="BV94" s="98" t="s">
        <v>77</v>
      </c>
      <c r="BW94" s="98" t="s">
        <v>4</v>
      </c>
      <c r="BX94" s="98" t="s">
        <v>78</v>
      </c>
      <c r="CL94" s="98" t="s">
        <v>1</v>
      </c>
    </row>
    <row r="95" s="7" customFormat="1" ht="16.5" customHeight="1">
      <c r="A95" s="7"/>
      <c r="B95" s="100"/>
      <c r="C95" s="101"/>
      <c r="D95" s="102" t="s">
        <v>79</v>
      </c>
      <c r="E95" s="102"/>
      <c r="F95" s="102"/>
      <c r="G95" s="102"/>
      <c r="H95" s="102"/>
      <c r="I95" s="103"/>
      <c r="J95" s="102" t="s">
        <v>80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ROUND(SUM(AG96:AG97),2)</f>
        <v>0</v>
      </c>
      <c r="AH95" s="103"/>
      <c r="AI95" s="103"/>
      <c r="AJ95" s="103"/>
      <c r="AK95" s="103"/>
      <c r="AL95" s="103"/>
      <c r="AM95" s="103"/>
      <c r="AN95" s="105">
        <f>SUM(AG95,AT95)</f>
        <v>0</v>
      </c>
      <c r="AO95" s="103"/>
      <c r="AP95" s="103"/>
      <c r="AQ95" s="106" t="s">
        <v>81</v>
      </c>
      <c r="AR95" s="100"/>
      <c r="AS95" s="107">
        <f>ROUND(SUM(AS96:AS97),2)</f>
        <v>0</v>
      </c>
      <c r="AT95" s="108">
        <f>ROUND(SUM(AV95:AW95),2)</f>
        <v>0</v>
      </c>
      <c r="AU95" s="109">
        <f>ROUND(SUM(AU96:AU97),5)</f>
        <v>0</v>
      </c>
      <c r="AV95" s="108">
        <f>ROUND(AZ95*L29,2)</f>
        <v>0</v>
      </c>
      <c r="AW95" s="108">
        <f>ROUND(BA95*L30,2)</f>
        <v>0</v>
      </c>
      <c r="AX95" s="108">
        <f>ROUND(BB95*L29,2)</f>
        <v>0</v>
      </c>
      <c r="AY95" s="108">
        <f>ROUND(BC95*L30,2)</f>
        <v>0</v>
      </c>
      <c r="AZ95" s="108">
        <f>ROUND(SUM(AZ96:AZ97),2)</f>
        <v>0</v>
      </c>
      <c r="BA95" s="108">
        <f>ROUND(SUM(BA96:BA97),2)</f>
        <v>0</v>
      </c>
      <c r="BB95" s="108">
        <f>ROUND(SUM(BB96:BB97),2)</f>
        <v>0</v>
      </c>
      <c r="BC95" s="108">
        <f>ROUND(SUM(BC96:BC97),2)</f>
        <v>0</v>
      </c>
      <c r="BD95" s="110">
        <f>ROUND(SUM(BD96:BD97),2)</f>
        <v>0</v>
      </c>
      <c r="BE95" s="7"/>
      <c r="BS95" s="111" t="s">
        <v>74</v>
      </c>
      <c r="BT95" s="111" t="s">
        <v>82</v>
      </c>
      <c r="BU95" s="111" t="s">
        <v>76</v>
      </c>
      <c r="BV95" s="111" t="s">
        <v>77</v>
      </c>
      <c r="BW95" s="111" t="s">
        <v>83</v>
      </c>
      <c r="BX95" s="111" t="s">
        <v>4</v>
      </c>
      <c r="CL95" s="111" t="s">
        <v>1</v>
      </c>
      <c r="CM95" s="111" t="s">
        <v>84</v>
      </c>
    </row>
    <row r="96" s="4" customFormat="1" ht="16.5" customHeight="1">
      <c r="A96" s="112" t="s">
        <v>85</v>
      </c>
      <c r="B96" s="60"/>
      <c r="C96" s="12"/>
      <c r="D96" s="12"/>
      <c r="E96" s="113" t="s">
        <v>86</v>
      </c>
      <c r="F96" s="113"/>
      <c r="G96" s="113"/>
      <c r="H96" s="113"/>
      <c r="I96" s="113"/>
      <c r="J96" s="12"/>
      <c r="K96" s="113" t="s">
        <v>87</v>
      </c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114">
        <f>'01 - SOUŽI'!J32</f>
        <v>0</v>
      </c>
      <c r="AH96" s="12"/>
      <c r="AI96" s="12"/>
      <c r="AJ96" s="12"/>
      <c r="AK96" s="12"/>
      <c r="AL96" s="12"/>
      <c r="AM96" s="12"/>
      <c r="AN96" s="114">
        <f>SUM(AG96,AT96)</f>
        <v>0</v>
      </c>
      <c r="AO96" s="12"/>
      <c r="AP96" s="12"/>
      <c r="AQ96" s="115" t="s">
        <v>88</v>
      </c>
      <c r="AR96" s="60"/>
      <c r="AS96" s="116">
        <v>0</v>
      </c>
      <c r="AT96" s="117">
        <f>ROUND(SUM(AV96:AW96),2)</f>
        <v>0</v>
      </c>
      <c r="AU96" s="118">
        <f>'01 - SOUŽI'!P121</f>
        <v>0</v>
      </c>
      <c r="AV96" s="117">
        <f>'01 - SOUŽI'!J35</f>
        <v>0</v>
      </c>
      <c r="AW96" s="117">
        <f>'01 - SOUŽI'!J36</f>
        <v>0</v>
      </c>
      <c r="AX96" s="117">
        <f>'01 - SOUŽI'!J37</f>
        <v>0</v>
      </c>
      <c r="AY96" s="117">
        <f>'01 - SOUŽI'!J38</f>
        <v>0</v>
      </c>
      <c r="AZ96" s="117">
        <f>'01 - SOUŽI'!F35</f>
        <v>0</v>
      </c>
      <c r="BA96" s="117">
        <f>'01 - SOUŽI'!F36</f>
        <v>0</v>
      </c>
      <c r="BB96" s="117">
        <f>'01 - SOUŽI'!F37</f>
        <v>0</v>
      </c>
      <c r="BC96" s="117">
        <f>'01 - SOUŽI'!F38</f>
        <v>0</v>
      </c>
      <c r="BD96" s="119">
        <f>'01 - SOUŽI'!F39</f>
        <v>0</v>
      </c>
      <c r="BE96" s="4"/>
      <c r="BT96" s="23" t="s">
        <v>84</v>
      </c>
      <c r="BV96" s="23" t="s">
        <v>77</v>
      </c>
      <c r="BW96" s="23" t="s">
        <v>89</v>
      </c>
      <c r="BX96" s="23" t="s">
        <v>83</v>
      </c>
      <c r="CL96" s="23" t="s">
        <v>1</v>
      </c>
    </row>
    <row r="97" s="4" customFormat="1" ht="16.5" customHeight="1">
      <c r="A97" s="112" t="s">
        <v>85</v>
      </c>
      <c r="B97" s="60"/>
      <c r="C97" s="12"/>
      <c r="D97" s="12"/>
      <c r="E97" s="113" t="s">
        <v>90</v>
      </c>
      <c r="F97" s="113"/>
      <c r="G97" s="113"/>
      <c r="H97" s="113"/>
      <c r="I97" s="113"/>
      <c r="J97" s="12"/>
      <c r="K97" s="113" t="s">
        <v>91</v>
      </c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113"/>
      <c r="X97" s="113"/>
      <c r="Y97" s="113"/>
      <c r="Z97" s="113"/>
      <c r="AA97" s="113"/>
      <c r="AB97" s="113"/>
      <c r="AC97" s="113"/>
      <c r="AD97" s="113"/>
      <c r="AE97" s="113"/>
      <c r="AF97" s="113"/>
      <c r="AG97" s="114">
        <f>'02 - URS'!J32</f>
        <v>0</v>
      </c>
      <c r="AH97" s="12"/>
      <c r="AI97" s="12"/>
      <c r="AJ97" s="12"/>
      <c r="AK97" s="12"/>
      <c r="AL97" s="12"/>
      <c r="AM97" s="12"/>
      <c r="AN97" s="114">
        <f>SUM(AG97,AT97)</f>
        <v>0</v>
      </c>
      <c r="AO97" s="12"/>
      <c r="AP97" s="12"/>
      <c r="AQ97" s="115" t="s">
        <v>88</v>
      </c>
      <c r="AR97" s="60"/>
      <c r="AS97" s="116">
        <v>0</v>
      </c>
      <c r="AT97" s="117">
        <f>ROUND(SUM(AV97:AW97),2)</f>
        <v>0</v>
      </c>
      <c r="AU97" s="118">
        <f>'02 - URS'!P124</f>
        <v>0</v>
      </c>
      <c r="AV97" s="117">
        <f>'02 - URS'!J35</f>
        <v>0</v>
      </c>
      <c r="AW97" s="117">
        <f>'02 - URS'!J36</f>
        <v>0</v>
      </c>
      <c r="AX97" s="117">
        <f>'02 - URS'!J37</f>
        <v>0</v>
      </c>
      <c r="AY97" s="117">
        <f>'02 - URS'!J38</f>
        <v>0</v>
      </c>
      <c r="AZ97" s="117">
        <f>'02 - URS'!F35</f>
        <v>0</v>
      </c>
      <c r="BA97" s="117">
        <f>'02 - URS'!F36</f>
        <v>0</v>
      </c>
      <c r="BB97" s="117">
        <f>'02 - URS'!F37</f>
        <v>0</v>
      </c>
      <c r="BC97" s="117">
        <f>'02 - URS'!F38</f>
        <v>0</v>
      </c>
      <c r="BD97" s="119">
        <f>'02 - URS'!F39</f>
        <v>0</v>
      </c>
      <c r="BE97" s="4"/>
      <c r="BT97" s="23" t="s">
        <v>84</v>
      </c>
      <c r="BV97" s="23" t="s">
        <v>77</v>
      </c>
      <c r="BW97" s="23" t="s">
        <v>92</v>
      </c>
      <c r="BX97" s="23" t="s">
        <v>83</v>
      </c>
      <c r="CL97" s="23" t="s">
        <v>1</v>
      </c>
    </row>
    <row r="98" s="7" customFormat="1" ht="24.75" customHeight="1">
      <c r="A98" s="7"/>
      <c r="B98" s="100"/>
      <c r="C98" s="101"/>
      <c r="D98" s="102" t="s">
        <v>93</v>
      </c>
      <c r="E98" s="102"/>
      <c r="F98" s="102"/>
      <c r="G98" s="102"/>
      <c r="H98" s="102"/>
      <c r="I98" s="103"/>
      <c r="J98" s="102" t="s">
        <v>94</v>
      </c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2"/>
      <c r="Z98" s="102"/>
      <c r="AA98" s="102"/>
      <c r="AB98" s="102"/>
      <c r="AC98" s="102"/>
      <c r="AD98" s="102"/>
      <c r="AE98" s="102"/>
      <c r="AF98" s="102"/>
      <c r="AG98" s="104">
        <f>ROUND(AG99,2)</f>
        <v>0</v>
      </c>
      <c r="AH98" s="103"/>
      <c r="AI98" s="103"/>
      <c r="AJ98" s="103"/>
      <c r="AK98" s="103"/>
      <c r="AL98" s="103"/>
      <c r="AM98" s="103"/>
      <c r="AN98" s="105">
        <f>SUM(AG98,AT98)</f>
        <v>0</v>
      </c>
      <c r="AO98" s="103"/>
      <c r="AP98" s="103"/>
      <c r="AQ98" s="106" t="s">
        <v>81</v>
      </c>
      <c r="AR98" s="100"/>
      <c r="AS98" s="107">
        <f>ROUND(AS99,2)</f>
        <v>0</v>
      </c>
      <c r="AT98" s="108">
        <f>ROUND(SUM(AV98:AW98),2)</f>
        <v>0</v>
      </c>
      <c r="AU98" s="109">
        <f>ROUND(AU99,5)</f>
        <v>0</v>
      </c>
      <c r="AV98" s="108">
        <f>ROUND(AZ98*L29,2)</f>
        <v>0</v>
      </c>
      <c r="AW98" s="108">
        <f>ROUND(BA98*L30,2)</f>
        <v>0</v>
      </c>
      <c r="AX98" s="108">
        <f>ROUND(BB98*L29,2)</f>
        <v>0</v>
      </c>
      <c r="AY98" s="108">
        <f>ROUND(BC98*L30,2)</f>
        <v>0</v>
      </c>
      <c r="AZ98" s="108">
        <f>ROUND(AZ99,2)</f>
        <v>0</v>
      </c>
      <c r="BA98" s="108">
        <f>ROUND(BA99,2)</f>
        <v>0</v>
      </c>
      <c r="BB98" s="108">
        <f>ROUND(BB99,2)</f>
        <v>0</v>
      </c>
      <c r="BC98" s="108">
        <f>ROUND(BC99,2)</f>
        <v>0</v>
      </c>
      <c r="BD98" s="110">
        <f>ROUND(BD99,2)</f>
        <v>0</v>
      </c>
      <c r="BE98" s="7"/>
      <c r="BS98" s="111" t="s">
        <v>74</v>
      </c>
      <c r="BT98" s="111" t="s">
        <v>82</v>
      </c>
      <c r="BU98" s="111" t="s">
        <v>76</v>
      </c>
      <c r="BV98" s="111" t="s">
        <v>77</v>
      </c>
      <c r="BW98" s="111" t="s">
        <v>95</v>
      </c>
      <c r="BX98" s="111" t="s">
        <v>4</v>
      </c>
      <c r="CL98" s="111" t="s">
        <v>1</v>
      </c>
      <c r="CM98" s="111" t="s">
        <v>84</v>
      </c>
    </row>
    <row r="99" s="4" customFormat="1" ht="16.5" customHeight="1">
      <c r="A99" s="112" t="s">
        <v>85</v>
      </c>
      <c r="B99" s="60"/>
      <c r="C99" s="12"/>
      <c r="D99" s="12"/>
      <c r="E99" s="113" t="s">
        <v>86</v>
      </c>
      <c r="F99" s="113"/>
      <c r="G99" s="113"/>
      <c r="H99" s="113"/>
      <c r="I99" s="113"/>
      <c r="J99" s="12"/>
      <c r="K99" s="113" t="s">
        <v>87</v>
      </c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113"/>
      <c r="X99" s="113"/>
      <c r="Y99" s="113"/>
      <c r="Z99" s="113"/>
      <c r="AA99" s="113"/>
      <c r="AB99" s="113"/>
      <c r="AC99" s="113"/>
      <c r="AD99" s="113"/>
      <c r="AE99" s="113"/>
      <c r="AF99" s="113"/>
      <c r="AG99" s="114">
        <f>'01 - SOUŽI_01'!J32</f>
        <v>0</v>
      </c>
      <c r="AH99" s="12"/>
      <c r="AI99" s="12"/>
      <c r="AJ99" s="12"/>
      <c r="AK99" s="12"/>
      <c r="AL99" s="12"/>
      <c r="AM99" s="12"/>
      <c r="AN99" s="114">
        <f>SUM(AG99,AT99)</f>
        <v>0</v>
      </c>
      <c r="AO99" s="12"/>
      <c r="AP99" s="12"/>
      <c r="AQ99" s="115" t="s">
        <v>88</v>
      </c>
      <c r="AR99" s="60"/>
      <c r="AS99" s="116">
        <v>0</v>
      </c>
      <c r="AT99" s="117">
        <f>ROUND(SUM(AV99:AW99),2)</f>
        <v>0</v>
      </c>
      <c r="AU99" s="118">
        <f>'01 - SOUŽI_01'!P120</f>
        <v>0</v>
      </c>
      <c r="AV99" s="117">
        <f>'01 - SOUŽI_01'!J35</f>
        <v>0</v>
      </c>
      <c r="AW99" s="117">
        <f>'01 - SOUŽI_01'!J36</f>
        <v>0</v>
      </c>
      <c r="AX99" s="117">
        <f>'01 - SOUŽI_01'!J37</f>
        <v>0</v>
      </c>
      <c r="AY99" s="117">
        <f>'01 - SOUŽI_01'!J38</f>
        <v>0</v>
      </c>
      <c r="AZ99" s="117">
        <f>'01 - SOUŽI_01'!F35</f>
        <v>0</v>
      </c>
      <c r="BA99" s="117">
        <f>'01 - SOUŽI_01'!F36</f>
        <v>0</v>
      </c>
      <c r="BB99" s="117">
        <f>'01 - SOUŽI_01'!F37</f>
        <v>0</v>
      </c>
      <c r="BC99" s="117">
        <f>'01 - SOUŽI_01'!F38</f>
        <v>0</v>
      </c>
      <c r="BD99" s="119">
        <f>'01 - SOUŽI_01'!F39</f>
        <v>0</v>
      </c>
      <c r="BE99" s="4"/>
      <c r="BT99" s="23" t="s">
        <v>84</v>
      </c>
      <c r="BV99" s="23" t="s">
        <v>77</v>
      </c>
      <c r="BW99" s="23" t="s">
        <v>96</v>
      </c>
      <c r="BX99" s="23" t="s">
        <v>95</v>
      </c>
      <c r="CL99" s="23" t="s">
        <v>1</v>
      </c>
    </row>
    <row r="100" s="7" customFormat="1" ht="16.5" customHeight="1">
      <c r="A100" s="7"/>
      <c r="B100" s="100"/>
      <c r="C100" s="101"/>
      <c r="D100" s="102" t="s">
        <v>97</v>
      </c>
      <c r="E100" s="102"/>
      <c r="F100" s="102"/>
      <c r="G100" s="102"/>
      <c r="H100" s="102"/>
      <c r="I100" s="103"/>
      <c r="J100" s="102" t="s">
        <v>98</v>
      </c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4">
        <f>ROUND(AG101,2)</f>
        <v>0</v>
      </c>
      <c r="AH100" s="103"/>
      <c r="AI100" s="103"/>
      <c r="AJ100" s="103"/>
      <c r="AK100" s="103"/>
      <c r="AL100" s="103"/>
      <c r="AM100" s="103"/>
      <c r="AN100" s="105">
        <f>SUM(AG100,AT100)</f>
        <v>0</v>
      </c>
      <c r="AO100" s="103"/>
      <c r="AP100" s="103"/>
      <c r="AQ100" s="106" t="s">
        <v>81</v>
      </c>
      <c r="AR100" s="100"/>
      <c r="AS100" s="107">
        <f>ROUND(AS101,2)</f>
        <v>0</v>
      </c>
      <c r="AT100" s="108">
        <f>ROUND(SUM(AV100:AW100),2)</f>
        <v>0</v>
      </c>
      <c r="AU100" s="109">
        <f>ROUND(AU101,5)</f>
        <v>0</v>
      </c>
      <c r="AV100" s="108">
        <f>ROUND(AZ100*L29,2)</f>
        <v>0</v>
      </c>
      <c r="AW100" s="108">
        <f>ROUND(BA100*L30,2)</f>
        <v>0</v>
      </c>
      <c r="AX100" s="108">
        <f>ROUND(BB100*L29,2)</f>
        <v>0</v>
      </c>
      <c r="AY100" s="108">
        <f>ROUND(BC100*L30,2)</f>
        <v>0</v>
      </c>
      <c r="AZ100" s="108">
        <f>ROUND(AZ101,2)</f>
        <v>0</v>
      </c>
      <c r="BA100" s="108">
        <f>ROUND(BA101,2)</f>
        <v>0</v>
      </c>
      <c r="BB100" s="108">
        <f>ROUND(BB101,2)</f>
        <v>0</v>
      </c>
      <c r="BC100" s="108">
        <f>ROUND(BC101,2)</f>
        <v>0</v>
      </c>
      <c r="BD100" s="110">
        <f>ROUND(BD101,2)</f>
        <v>0</v>
      </c>
      <c r="BE100" s="7"/>
      <c r="BS100" s="111" t="s">
        <v>74</v>
      </c>
      <c r="BT100" s="111" t="s">
        <v>82</v>
      </c>
      <c r="BU100" s="111" t="s">
        <v>76</v>
      </c>
      <c r="BV100" s="111" t="s">
        <v>77</v>
      </c>
      <c r="BW100" s="111" t="s">
        <v>99</v>
      </c>
      <c r="BX100" s="111" t="s">
        <v>4</v>
      </c>
      <c r="CL100" s="111" t="s">
        <v>1</v>
      </c>
      <c r="CM100" s="111" t="s">
        <v>84</v>
      </c>
    </row>
    <row r="101" s="4" customFormat="1" ht="16.5" customHeight="1">
      <c r="A101" s="112" t="s">
        <v>85</v>
      </c>
      <c r="B101" s="60"/>
      <c r="C101" s="12"/>
      <c r="D101" s="12"/>
      <c r="E101" s="113" t="s">
        <v>86</v>
      </c>
      <c r="F101" s="113"/>
      <c r="G101" s="113"/>
      <c r="H101" s="113"/>
      <c r="I101" s="113"/>
      <c r="J101" s="12"/>
      <c r="K101" s="113" t="s">
        <v>87</v>
      </c>
      <c r="L101" s="113"/>
      <c r="M101" s="113"/>
      <c r="N101" s="113"/>
      <c r="O101" s="113"/>
      <c r="P101" s="113"/>
      <c r="Q101" s="113"/>
      <c r="R101" s="113"/>
      <c r="S101" s="113"/>
      <c r="T101" s="113"/>
      <c r="U101" s="113"/>
      <c r="V101" s="113"/>
      <c r="W101" s="113"/>
      <c r="X101" s="113"/>
      <c r="Y101" s="113"/>
      <c r="Z101" s="113"/>
      <c r="AA101" s="113"/>
      <c r="AB101" s="113"/>
      <c r="AC101" s="113"/>
      <c r="AD101" s="113"/>
      <c r="AE101" s="113"/>
      <c r="AF101" s="113"/>
      <c r="AG101" s="114">
        <f>'01 - SOUŽI_02'!J32</f>
        <v>0</v>
      </c>
      <c r="AH101" s="12"/>
      <c r="AI101" s="12"/>
      <c r="AJ101" s="12"/>
      <c r="AK101" s="12"/>
      <c r="AL101" s="12"/>
      <c r="AM101" s="12"/>
      <c r="AN101" s="114">
        <f>SUM(AG101,AT101)</f>
        <v>0</v>
      </c>
      <c r="AO101" s="12"/>
      <c r="AP101" s="12"/>
      <c r="AQ101" s="115" t="s">
        <v>88</v>
      </c>
      <c r="AR101" s="60"/>
      <c r="AS101" s="116">
        <v>0</v>
      </c>
      <c r="AT101" s="117">
        <f>ROUND(SUM(AV101:AW101),2)</f>
        <v>0</v>
      </c>
      <c r="AU101" s="118">
        <f>'01 - SOUŽI_02'!P121</f>
        <v>0</v>
      </c>
      <c r="AV101" s="117">
        <f>'01 - SOUŽI_02'!J35</f>
        <v>0</v>
      </c>
      <c r="AW101" s="117">
        <f>'01 - SOUŽI_02'!J36</f>
        <v>0</v>
      </c>
      <c r="AX101" s="117">
        <f>'01 - SOUŽI_02'!J37</f>
        <v>0</v>
      </c>
      <c r="AY101" s="117">
        <f>'01 - SOUŽI_02'!J38</f>
        <v>0</v>
      </c>
      <c r="AZ101" s="117">
        <f>'01 - SOUŽI_02'!F35</f>
        <v>0</v>
      </c>
      <c r="BA101" s="117">
        <f>'01 - SOUŽI_02'!F36</f>
        <v>0</v>
      </c>
      <c r="BB101" s="117">
        <f>'01 - SOUŽI_02'!F37</f>
        <v>0</v>
      </c>
      <c r="BC101" s="117">
        <f>'01 - SOUŽI_02'!F38</f>
        <v>0</v>
      </c>
      <c r="BD101" s="119">
        <f>'01 - SOUŽI_02'!F39</f>
        <v>0</v>
      </c>
      <c r="BE101" s="4"/>
      <c r="BT101" s="23" t="s">
        <v>84</v>
      </c>
      <c r="BV101" s="23" t="s">
        <v>77</v>
      </c>
      <c r="BW101" s="23" t="s">
        <v>100</v>
      </c>
      <c r="BX101" s="23" t="s">
        <v>99</v>
      </c>
      <c r="CL101" s="23" t="s">
        <v>1</v>
      </c>
    </row>
    <row r="102" s="7" customFormat="1" ht="16.5" customHeight="1">
      <c r="A102" s="112" t="s">
        <v>85</v>
      </c>
      <c r="B102" s="100"/>
      <c r="C102" s="101"/>
      <c r="D102" s="102" t="s">
        <v>101</v>
      </c>
      <c r="E102" s="102"/>
      <c r="F102" s="102"/>
      <c r="G102" s="102"/>
      <c r="H102" s="102"/>
      <c r="I102" s="103"/>
      <c r="J102" s="102" t="s">
        <v>102</v>
      </c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5">
        <f>'VRN - Oprava EOV'!J30</f>
        <v>0</v>
      </c>
      <c r="AH102" s="103"/>
      <c r="AI102" s="103"/>
      <c r="AJ102" s="103"/>
      <c r="AK102" s="103"/>
      <c r="AL102" s="103"/>
      <c r="AM102" s="103"/>
      <c r="AN102" s="105">
        <f>SUM(AG102,AT102)</f>
        <v>0</v>
      </c>
      <c r="AO102" s="103"/>
      <c r="AP102" s="103"/>
      <c r="AQ102" s="106" t="s">
        <v>81</v>
      </c>
      <c r="AR102" s="100"/>
      <c r="AS102" s="120">
        <v>0</v>
      </c>
      <c r="AT102" s="121">
        <f>ROUND(SUM(AV102:AW102),2)</f>
        <v>0</v>
      </c>
      <c r="AU102" s="122">
        <f>'VRN - Oprava EOV'!P118</f>
        <v>0</v>
      </c>
      <c r="AV102" s="121">
        <f>'VRN - Oprava EOV'!J33</f>
        <v>0</v>
      </c>
      <c r="AW102" s="121">
        <f>'VRN - Oprava EOV'!J34</f>
        <v>0</v>
      </c>
      <c r="AX102" s="121">
        <f>'VRN - Oprava EOV'!J35</f>
        <v>0</v>
      </c>
      <c r="AY102" s="121">
        <f>'VRN - Oprava EOV'!J36</f>
        <v>0</v>
      </c>
      <c r="AZ102" s="121">
        <f>'VRN - Oprava EOV'!F33</f>
        <v>0</v>
      </c>
      <c r="BA102" s="121">
        <f>'VRN - Oprava EOV'!F34</f>
        <v>0</v>
      </c>
      <c r="BB102" s="121">
        <f>'VRN - Oprava EOV'!F35</f>
        <v>0</v>
      </c>
      <c r="BC102" s="121">
        <f>'VRN - Oprava EOV'!F36</f>
        <v>0</v>
      </c>
      <c r="BD102" s="123">
        <f>'VRN - Oprava EOV'!F37</f>
        <v>0</v>
      </c>
      <c r="BE102" s="7"/>
      <c r="BT102" s="111" t="s">
        <v>82</v>
      </c>
      <c r="BV102" s="111" t="s">
        <v>77</v>
      </c>
      <c r="BW102" s="111" t="s">
        <v>103</v>
      </c>
      <c r="BX102" s="111" t="s">
        <v>4</v>
      </c>
      <c r="CL102" s="111" t="s">
        <v>1</v>
      </c>
      <c r="CM102" s="111" t="s">
        <v>84</v>
      </c>
    </row>
    <row r="103" s="2" customFormat="1" ht="30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5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35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</sheetData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E99:I99"/>
    <mergeCell ref="K99:AF99"/>
    <mergeCell ref="AN100:AP100"/>
    <mergeCell ref="AG100:AM100"/>
    <mergeCell ref="D100:H100"/>
    <mergeCell ref="J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 - SOUŽI'!C2" display="/"/>
    <hyperlink ref="A97" location="'02 - URS'!C2" display="/"/>
    <hyperlink ref="A99" location="'01 - SOUŽI_01'!C2" display="/"/>
    <hyperlink ref="A101" location="'01 - SOUŽI_02'!C2" display="/"/>
    <hyperlink ref="A102" location="'VRN - Oprava EO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104</v>
      </c>
      <c r="L4" s="18"/>
      <c r="M4" s="124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25" t="str">
        <f>'Rekapitulace stavby'!K6</f>
        <v>Oprava EOV v žst. Dětřichov nad Bystřicí</v>
      </c>
      <c r="F7" s="28"/>
      <c r="G7" s="28"/>
      <c r="H7" s="28"/>
      <c r="L7" s="18"/>
    </row>
    <row r="8" s="1" customFormat="1" ht="12" customHeight="1">
      <c r="B8" s="18"/>
      <c r="D8" s="28" t="s">
        <v>105</v>
      </c>
      <c r="L8" s="18"/>
    </row>
    <row r="9" s="2" customFormat="1" ht="16.5" customHeight="1">
      <c r="A9" s="34"/>
      <c r="B9" s="35"/>
      <c r="C9" s="34"/>
      <c r="D9" s="34"/>
      <c r="E9" s="125" t="s">
        <v>106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108</v>
      </c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'Rekapitulace stavby'!AN8</f>
        <v>26. 5. 2023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'Rekapitulace stavby'!E14</f>
        <v>Vyplň údaj</v>
      </c>
      <c r="F20" s="23"/>
      <c r="G20" s="23"/>
      <c r="H20" s="23"/>
      <c r="I20" s="28" t="s">
        <v>27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26</v>
      </c>
      <c r="F23" s="34"/>
      <c r="G23" s="34"/>
      <c r="H23" s="34"/>
      <c r="I23" s="28" t="s">
        <v>27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26"/>
      <c r="B29" s="127"/>
      <c r="C29" s="126"/>
      <c r="D29" s="126"/>
      <c r="E29" s="32" t="s">
        <v>1</v>
      </c>
      <c r="F29" s="32"/>
      <c r="G29" s="32"/>
      <c r="H29" s="32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9" t="s">
        <v>35</v>
      </c>
      <c r="E32" s="34"/>
      <c r="F32" s="34"/>
      <c r="G32" s="34"/>
      <c r="H32" s="34"/>
      <c r="I32" s="34"/>
      <c r="J32" s="92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0" t="s">
        <v>39</v>
      </c>
      <c r="E35" s="28" t="s">
        <v>40</v>
      </c>
      <c r="F35" s="131">
        <f>ROUND((SUM(BE121:BE179)),  2)</f>
        <v>0</v>
      </c>
      <c r="G35" s="34"/>
      <c r="H35" s="34"/>
      <c r="I35" s="132">
        <v>0.20999999999999999</v>
      </c>
      <c r="J35" s="131">
        <f>ROUND(((SUM(BE121:BE179))*I35),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41</v>
      </c>
      <c r="F36" s="131">
        <f>ROUND((SUM(BF121:BF179)),  2)</f>
        <v>0</v>
      </c>
      <c r="G36" s="34"/>
      <c r="H36" s="34"/>
      <c r="I36" s="132">
        <v>0.14999999999999999</v>
      </c>
      <c r="J36" s="131">
        <f>ROUND(((SUM(BF121:BF179))*I36),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1">
        <f>ROUND((SUM(BG121:BG179)),  2)</f>
        <v>0</v>
      </c>
      <c r="G37" s="34"/>
      <c r="H37" s="34"/>
      <c r="I37" s="132">
        <v>0.20999999999999999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1">
        <f>ROUND((SUM(BH121:BH179)),  2)</f>
        <v>0</v>
      </c>
      <c r="G38" s="34"/>
      <c r="H38" s="34"/>
      <c r="I38" s="132">
        <v>0.14999999999999999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44</v>
      </c>
      <c r="F39" s="131">
        <f>ROUND((SUM(BI121:BI179)),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3"/>
      <c r="D41" s="134" t="s">
        <v>45</v>
      </c>
      <c r="E41" s="77"/>
      <c r="F41" s="77"/>
      <c r="G41" s="135" t="s">
        <v>46</v>
      </c>
      <c r="H41" s="136" t="s">
        <v>47</v>
      </c>
      <c r="I41" s="77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9" t="s">
        <v>51</v>
      </c>
      <c r="G61" s="54" t="s">
        <v>50</v>
      </c>
      <c r="H61" s="37"/>
      <c r="I61" s="37"/>
      <c r="J61" s="140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9" t="s">
        <v>51</v>
      </c>
      <c r="G76" s="54" t="s">
        <v>50</v>
      </c>
      <c r="H76" s="37"/>
      <c r="I76" s="37"/>
      <c r="J76" s="140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5" t="str">
        <f>E7</f>
        <v>Oprava EOV v žst. Dětřichov nad Bystřicí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105</v>
      </c>
      <c r="L86" s="18"/>
    </row>
    <row r="87" s="2" customFormat="1" ht="16.5" customHeight="1">
      <c r="A87" s="34"/>
      <c r="B87" s="35"/>
      <c r="C87" s="34"/>
      <c r="D87" s="34"/>
      <c r="E87" s="125" t="s">
        <v>106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107</v>
      </c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01 - SOUŽI</v>
      </c>
      <c r="F89" s="34"/>
      <c r="G89" s="34"/>
      <c r="H89" s="34"/>
      <c r="I89" s="34"/>
      <c r="J89" s="34"/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Dětřichov nad Bystřicí</v>
      </c>
      <c r="G91" s="34"/>
      <c r="H91" s="34"/>
      <c r="I91" s="28" t="s">
        <v>22</v>
      </c>
      <c r="J91" s="65" t="str">
        <f>IF(J14="","",J14)</f>
        <v>26. 5. 2023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 xml:space="preserve"> </v>
      </c>
      <c r="G93" s="34"/>
      <c r="H93" s="34"/>
      <c r="I93" s="28" t="s">
        <v>30</v>
      </c>
      <c r="J93" s="32" t="str">
        <f>E23</f>
        <v xml:space="preserve"> </v>
      </c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Kamarád Vladimír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1" t="s">
        <v>110</v>
      </c>
      <c r="D96" s="133"/>
      <c r="E96" s="133"/>
      <c r="F96" s="133"/>
      <c r="G96" s="133"/>
      <c r="H96" s="133"/>
      <c r="I96" s="133"/>
      <c r="J96" s="142" t="s">
        <v>111</v>
      </c>
      <c r="K96" s="13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3" t="s">
        <v>112</v>
      </c>
      <c r="D98" s="34"/>
      <c r="E98" s="34"/>
      <c r="F98" s="34"/>
      <c r="G98" s="34"/>
      <c r="H98" s="34"/>
      <c r="I98" s="34"/>
      <c r="J98" s="92">
        <f>J121</f>
        <v>0</v>
      </c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113</v>
      </c>
    </row>
    <row r="99" s="9" customFormat="1" ht="24.96" customHeight="1">
      <c r="A99" s="9"/>
      <c r="B99" s="144"/>
      <c r="C99" s="9"/>
      <c r="D99" s="145" t="s">
        <v>114</v>
      </c>
      <c r="E99" s="146"/>
      <c r="F99" s="146"/>
      <c r="G99" s="146"/>
      <c r="H99" s="146"/>
      <c r="I99" s="146"/>
      <c r="J99" s="147">
        <f>J167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115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25" t="str">
        <f>E7</f>
        <v>Oprava EOV v žst. Dětřichov nad Bystřicí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8"/>
      <c r="C110" s="28" t="s">
        <v>105</v>
      </c>
      <c r="L110" s="18"/>
    </row>
    <row r="111" s="2" customFormat="1" ht="16.5" customHeight="1">
      <c r="A111" s="34"/>
      <c r="B111" s="35"/>
      <c r="C111" s="34"/>
      <c r="D111" s="34"/>
      <c r="E111" s="125" t="s">
        <v>106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107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E11</f>
        <v>01 - SOUŽI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F14</f>
        <v>Dětřichov nad Bystřicí</v>
      </c>
      <c r="G115" s="34"/>
      <c r="H115" s="34"/>
      <c r="I115" s="28" t="s">
        <v>22</v>
      </c>
      <c r="J115" s="65" t="str">
        <f>IF(J14="","",J14)</f>
        <v>26. 5. 2023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E17</f>
        <v xml:space="preserve"> </v>
      </c>
      <c r="G117" s="34"/>
      <c r="H117" s="34"/>
      <c r="I117" s="28" t="s">
        <v>30</v>
      </c>
      <c r="J117" s="32" t="str">
        <f>E23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IF(E20="","",E20)</f>
        <v>Vyplň údaj</v>
      </c>
      <c r="G118" s="34"/>
      <c r="H118" s="34"/>
      <c r="I118" s="28" t="s">
        <v>32</v>
      </c>
      <c r="J118" s="32" t="str">
        <f>E26</f>
        <v>Kamarád Vladimír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48"/>
      <c r="B120" s="149"/>
      <c r="C120" s="150" t="s">
        <v>116</v>
      </c>
      <c r="D120" s="151" t="s">
        <v>60</v>
      </c>
      <c r="E120" s="151" t="s">
        <v>56</v>
      </c>
      <c r="F120" s="151" t="s">
        <v>57</v>
      </c>
      <c r="G120" s="151" t="s">
        <v>117</v>
      </c>
      <c r="H120" s="151" t="s">
        <v>118</v>
      </c>
      <c r="I120" s="151" t="s">
        <v>119</v>
      </c>
      <c r="J120" s="151" t="s">
        <v>111</v>
      </c>
      <c r="K120" s="152" t="s">
        <v>120</v>
      </c>
      <c r="L120" s="153"/>
      <c r="M120" s="82" t="s">
        <v>1</v>
      </c>
      <c r="N120" s="83" t="s">
        <v>39</v>
      </c>
      <c r="O120" s="83" t="s">
        <v>121</v>
      </c>
      <c r="P120" s="83" t="s">
        <v>122</v>
      </c>
      <c r="Q120" s="83" t="s">
        <v>123</v>
      </c>
      <c r="R120" s="83" t="s">
        <v>124</v>
      </c>
      <c r="S120" s="83" t="s">
        <v>125</v>
      </c>
      <c r="T120" s="83" t="s">
        <v>126</v>
      </c>
      <c r="U120" s="84" t="s">
        <v>127</v>
      </c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4"/>
      <c r="B121" s="35"/>
      <c r="C121" s="89" t="s">
        <v>128</v>
      </c>
      <c r="D121" s="34"/>
      <c r="E121" s="34"/>
      <c r="F121" s="34"/>
      <c r="G121" s="34"/>
      <c r="H121" s="34"/>
      <c r="I121" s="34"/>
      <c r="J121" s="154">
        <f>BK121</f>
        <v>0</v>
      </c>
      <c r="K121" s="34"/>
      <c r="L121" s="35"/>
      <c r="M121" s="85"/>
      <c r="N121" s="69"/>
      <c r="O121" s="86"/>
      <c r="P121" s="155">
        <f>P122+SUM(P123:P167)</f>
        <v>0</v>
      </c>
      <c r="Q121" s="86"/>
      <c r="R121" s="155">
        <f>R122+SUM(R123:R167)</f>
        <v>0</v>
      </c>
      <c r="S121" s="86"/>
      <c r="T121" s="155">
        <f>T122+SUM(T123:T167)</f>
        <v>0</v>
      </c>
      <c r="U121" s="87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74</v>
      </c>
      <c r="AU121" s="15" t="s">
        <v>113</v>
      </c>
      <c r="BK121" s="156">
        <f>BK122+SUM(BK123:BK167)</f>
        <v>0</v>
      </c>
    </row>
    <row r="122" s="2" customFormat="1" ht="24.15" customHeight="1">
      <c r="A122" s="34"/>
      <c r="B122" s="157"/>
      <c r="C122" s="158" t="s">
        <v>82</v>
      </c>
      <c r="D122" s="158" t="s">
        <v>129</v>
      </c>
      <c r="E122" s="159" t="s">
        <v>130</v>
      </c>
      <c r="F122" s="160" t="s">
        <v>131</v>
      </c>
      <c r="G122" s="161" t="s">
        <v>132</v>
      </c>
      <c r="H122" s="162">
        <v>4</v>
      </c>
      <c r="I122" s="163"/>
      <c r="J122" s="164">
        <f>ROUND(I122*H122,2)</f>
        <v>0</v>
      </c>
      <c r="K122" s="160" t="s">
        <v>133</v>
      </c>
      <c r="L122" s="165"/>
      <c r="M122" s="166" t="s">
        <v>1</v>
      </c>
      <c r="N122" s="167" t="s">
        <v>40</v>
      </c>
      <c r="O122" s="73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8">
        <f>S122*H122</f>
        <v>0</v>
      </c>
      <c r="U122" s="169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0" t="s">
        <v>134</v>
      </c>
      <c r="AT122" s="170" t="s">
        <v>129</v>
      </c>
      <c r="AU122" s="170" t="s">
        <v>75</v>
      </c>
      <c r="AY122" s="15" t="s">
        <v>135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5" t="s">
        <v>82</v>
      </c>
      <c r="BK122" s="171">
        <f>ROUND(I122*H122,2)</f>
        <v>0</v>
      </c>
      <c r="BL122" s="15" t="s">
        <v>136</v>
      </c>
      <c r="BM122" s="170" t="s">
        <v>137</v>
      </c>
    </row>
    <row r="123" s="2" customFormat="1">
      <c r="A123" s="34"/>
      <c r="B123" s="35"/>
      <c r="C123" s="34"/>
      <c r="D123" s="172" t="s">
        <v>138</v>
      </c>
      <c r="E123" s="34"/>
      <c r="F123" s="173" t="s">
        <v>131</v>
      </c>
      <c r="G123" s="34"/>
      <c r="H123" s="34"/>
      <c r="I123" s="174"/>
      <c r="J123" s="34"/>
      <c r="K123" s="34"/>
      <c r="L123" s="35"/>
      <c r="M123" s="175"/>
      <c r="N123" s="176"/>
      <c r="O123" s="73"/>
      <c r="P123" s="73"/>
      <c r="Q123" s="73"/>
      <c r="R123" s="73"/>
      <c r="S123" s="73"/>
      <c r="T123" s="73"/>
      <c r="U123" s="7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138</v>
      </c>
      <c r="AU123" s="15" t="s">
        <v>75</v>
      </c>
    </row>
    <row r="124" s="2" customFormat="1" ht="33" customHeight="1">
      <c r="A124" s="34"/>
      <c r="B124" s="157"/>
      <c r="C124" s="158" t="s">
        <v>84</v>
      </c>
      <c r="D124" s="158" t="s">
        <v>129</v>
      </c>
      <c r="E124" s="159" t="s">
        <v>139</v>
      </c>
      <c r="F124" s="160" t="s">
        <v>140</v>
      </c>
      <c r="G124" s="161" t="s">
        <v>132</v>
      </c>
      <c r="H124" s="162">
        <v>460</v>
      </c>
      <c r="I124" s="163"/>
      <c r="J124" s="164">
        <f>ROUND(I124*H124,2)</f>
        <v>0</v>
      </c>
      <c r="K124" s="160" t="s">
        <v>1</v>
      </c>
      <c r="L124" s="165"/>
      <c r="M124" s="166" t="s">
        <v>1</v>
      </c>
      <c r="N124" s="167" t="s">
        <v>40</v>
      </c>
      <c r="O124" s="73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8">
        <f>S124*H124</f>
        <v>0</v>
      </c>
      <c r="U124" s="169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0" t="s">
        <v>134</v>
      </c>
      <c r="AT124" s="170" t="s">
        <v>129</v>
      </c>
      <c r="AU124" s="170" t="s">
        <v>75</v>
      </c>
      <c r="AY124" s="15" t="s">
        <v>135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5" t="s">
        <v>82</v>
      </c>
      <c r="BK124" s="171">
        <f>ROUND(I124*H124,2)</f>
        <v>0</v>
      </c>
      <c r="BL124" s="15" t="s">
        <v>136</v>
      </c>
      <c r="BM124" s="170" t="s">
        <v>141</v>
      </c>
    </row>
    <row r="125" s="2" customFormat="1">
      <c r="A125" s="34"/>
      <c r="B125" s="35"/>
      <c r="C125" s="34"/>
      <c r="D125" s="172" t="s">
        <v>138</v>
      </c>
      <c r="E125" s="34"/>
      <c r="F125" s="173" t="s">
        <v>142</v>
      </c>
      <c r="G125" s="34"/>
      <c r="H125" s="34"/>
      <c r="I125" s="174"/>
      <c r="J125" s="34"/>
      <c r="K125" s="34"/>
      <c r="L125" s="35"/>
      <c r="M125" s="175"/>
      <c r="N125" s="176"/>
      <c r="O125" s="73"/>
      <c r="P125" s="73"/>
      <c r="Q125" s="73"/>
      <c r="R125" s="73"/>
      <c r="S125" s="73"/>
      <c r="T125" s="73"/>
      <c r="U125" s="7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138</v>
      </c>
      <c r="AU125" s="15" t="s">
        <v>75</v>
      </c>
    </row>
    <row r="126" s="2" customFormat="1" ht="33" customHeight="1">
      <c r="A126" s="34"/>
      <c r="B126" s="157"/>
      <c r="C126" s="158" t="s">
        <v>143</v>
      </c>
      <c r="D126" s="158" t="s">
        <v>129</v>
      </c>
      <c r="E126" s="159" t="s">
        <v>144</v>
      </c>
      <c r="F126" s="160" t="s">
        <v>145</v>
      </c>
      <c r="G126" s="161" t="s">
        <v>132</v>
      </c>
      <c r="H126" s="162">
        <v>1340</v>
      </c>
      <c r="I126" s="163"/>
      <c r="J126" s="164">
        <f>ROUND(I126*H126,2)</f>
        <v>0</v>
      </c>
      <c r="K126" s="160" t="s">
        <v>1</v>
      </c>
      <c r="L126" s="165"/>
      <c r="M126" s="166" t="s">
        <v>1</v>
      </c>
      <c r="N126" s="167" t="s">
        <v>40</v>
      </c>
      <c r="O126" s="73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8">
        <f>S126*H126</f>
        <v>0</v>
      </c>
      <c r="U126" s="169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0" t="s">
        <v>134</v>
      </c>
      <c r="AT126" s="170" t="s">
        <v>129</v>
      </c>
      <c r="AU126" s="170" t="s">
        <v>75</v>
      </c>
      <c r="AY126" s="15" t="s">
        <v>135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5" t="s">
        <v>82</v>
      </c>
      <c r="BK126" s="171">
        <f>ROUND(I126*H126,2)</f>
        <v>0</v>
      </c>
      <c r="BL126" s="15" t="s">
        <v>136</v>
      </c>
      <c r="BM126" s="170" t="s">
        <v>146</v>
      </c>
    </row>
    <row r="127" s="2" customFormat="1">
      <c r="A127" s="34"/>
      <c r="B127" s="35"/>
      <c r="C127" s="34"/>
      <c r="D127" s="172" t="s">
        <v>138</v>
      </c>
      <c r="E127" s="34"/>
      <c r="F127" s="173" t="s">
        <v>142</v>
      </c>
      <c r="G127" s="34"/>
      <c r="H127" s="34"/>
      <c r="I127" s="174"/>
      <c r="J127" s="34"/>
      <c r="K127" s="34"/>
      <c r="L127" s="35"/>
      <c r="M127" s="175"/>
      <c r="N127" s="176"/>
      <c r="O127" s="73"/>
      <c r="P127" s="73"/>
      <c r="Q127" s="73"/>
      <c r="R127" s="73"/>
      <c r="S127" s="73"/>
      <c r="T127" s="73"/>
      <c r="U127" s="7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138</v>
      </c>
      <c r="AU127" s="15" t="s">
        <v>75</v>
      </c>
    </row>
    <row r="128" s="2" customFormat="1" ht="24.15" customHeight="1">
      <c r="A128" s="34"/>
      <c r="B128" s="157"/>
      <c r="C128" s="158" t="s">
        <v>136</v>
      </c>
      <c r="D128" s="158" t="s">
        <v>129</v>
      </c>
      <c r="E128" s="159" t="s">
        <v>147</v>
      </c>
      <c r="F128" s="160" t="s">
        <v>148</v>
      </c>
      <c r="G128" s="161" t="s">
        <v>132</v>
      </c>
      <c r="H128" s="162">
        <v>460</v>
      </c>
      <c r="I128" s="163"/>
      <c r="J128" s="164">
        <f>ROUND(I128*H128,2)</f>
        <v>0</v>
      </c>
      <c r="K128" s="160" t="s">
        <v>133</v>
      </c>
      <c r="L128" s="165"/>
      <c r="M128" s="166" t="s">
        <v>1</v>
      </c>
      <c r="N128" s="167" t="s">
        <v>40</v>
      </c>
      <c r="O128" s="73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8">
        <f>S128*H128</f>
        <v>0</v>
      </c>
      <c r="U128" s="169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0" t="s">
        <v>134</v>
      </c>
      <c r="AT128" s="170" t="s">
        <v>129</v>
      </c>
      <c r="AU128" s="170" t="s">
        <v>75</v>
      </c>
      <c r="AY128" s="15" t="s">
        <v>135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5" t="s">
        <v>82</v>
      </c>
      <c r="BK128" s="171">
        <f>ROUND(I128*H128,2)</f>
        <v>0</v>
      </c>
      <c r="BL128" s="15" t="s">
        <v>136</v>
      </c>
      <c r="BM128" s="170" t="s">
        <v>149</v>
      </c>
    </row>
    <row r="129" s="2" customFormat="1">
      <c r="A129" s="34"/>
      <c r="B129" s="35"/>
      <c r="C129" s="34"/>
      <c r="D129" s="172" t="s">
        <v>138</v>
      </c>
      <c r="E129" s="34"/>
      <c r="F129" s="173" t="s">
        <v>148</v>
      </c>
      <c r="G129" s="34"/>
      <c r="H129" s="34"/>
      <c r="I129" s="174"/>
      <c r="J129" s="34"/>
      <c r="K129" s="34"/>
      <c r="L129" s="35"/>
      <c r="M129" s="175"/>
      <c r="N129" s="176"/>
      <c r="O129" s="73"/>
      <c r="P129" s="73"/>
      <c r="Q129" s="73"/>
      <c r="R129" s="73"/>
      <c r="S129" s="73"/>
      <c r="T129" s="73"/>
      <c r="U129" s="7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138</v>
      </c>
      <c r="AU129" s="15" t="s">
        <v>75</v>
      </c>
    </row>
    <row r="130" s="2" customFormat="1">
      <c r="A130" s="34"/>
      <c r="B130" s="35"/>
      <c r="C130" s="34"/>
      <c r="D130" s="172" t="s">
        <v>150</v>
      </c>
      <c r="E130" s="34"/>
      <c r="F130" s="177" t="s">
        <v>151</v>
      </c>
      <c r="G130" s="34"/>
      <c r="H130" s="34"/>
      <c r="I130" s="174"/>
      <c r="J130" s="34"/>
      <c r="K130" s="34"/>
      <c r="L130" s="35"/>
      <c r="M130" s="175"/>
      <c r="N130" s="176"/>
      <c r="O130" s="73"/>
      <c r="P130" s="73"/>
      <c r="Q130" s="73"/>
      <c r="R130" s="73"/>
      <c r="S130" s="73"/>
      <c r="T130" s="73"/>
      <c r="U130" s="7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150</v>
      </c>
      <c r="AU130" s="15" t="s">
        <v>75</v>
      </c>
    </row>
    <row r="131" s="2" customFormat="1" ht="24.15" customHeight="1">
      <c r="A131" s="34"/>
      <c r="B131" s="157"/>
      <c r="C131" s="158" t="s">
        <v>152</v>
      </c>
      <c r="D131" s="158" t="s">
        <v>129</v>
      </c>
      <c r="E131" s="159" t="s">
        <v>153</v>
      </c>
      <c r="F131" s="160" t="s">
        <v>131</v>
      </c>
      <c r="G131" s="161" t="s">
        <v>132</v>
      </c>
      <c r="H131" s="162">
        <v>1340</v>
      </c>
      <c r="I131" s="163"/>
      <c r="J131" s="164">
        <f>ROUND(I131*H131,2)</f>
        <v>0</v>
      </c>
      <c r="K131" s="160" t="s">
        <v>133</v>
      </c>
      <c r="L131" s="165"/>
      <c r="M131" s="166" t="s">
        <v>1</v>
      </c>
      <c r="N131" s="167" t="s">
        <v>40</v>
      </c>
      <c r="O131" s="73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8">
        <f>S131*H131</f>
        <v>0</v>
      </c>
      <c r="U131" s="169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0" t="s">
        <v>134</v>
      </c>
      <c r="AT131" s="170" t="s">
        <v>129</v>
      </c>
      <c r="AU131" s="170" t="s">
        <v>75</v>
      </c>
      <c r="AY131" s="15" t="s">
        <v>135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5" t="s">
        <v>82</v>
      </c>
      <c r="BK131" s="171">
        <f>ROUND(I131*H131,2)</f>
        <v>0</v>
      </c>
      <c r="BL131" s="15" t="s">
        <v>136</v>
      </c>
      <c r="BM131" s="170" t="s">
        <v>154</v>
      </c>
    </row>
    <row r="132" s="2" customFormat="1">
      <c r="A132" s="34"/>
      <c r="B132" s="35"/>
      <c r="C132" s="34"/>
      <c r="D132" s="172" t="s">
        <v>138</v>
      </c>
      <c r="E132" s="34"/>
      <c r="F132" s="173" t="s">
        <v>131</v>
      </c>
      <c r="G132" s="34"/>
      <c r="H132" s="34"/>
      <c r="I132" s="174"/>
      <c r="J132" s="34"/>
      <c r="K132" s="34"/>
      <c r="L132" s="35"/>
      <c r="M132" s="175"/>
      <c r="N132" s="176"/>
      <c r="O132" s="73"/>
      <c r="P132" s="73"/>
      <c r="Q132" s="73"/>
      <c r="R132" s="73"/>
      <c r="S132" s="73"/>
      <c r="T132" s="73"/>
      <c r="U132" s="7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138</v>
      </c>
      <c r="AU132" s="15" t="s">
        <v>75</v>
      </c>
    </row>
    <row r="133" s="2" customFormat="1">
      <c r="A133" s="34"/>
      <c r="B133" s="35"/>
      <c r="C133" s="34"/>
      <c r="D133" s="172" t="s">
        <v>150</v>
      </c>
      <c r="E133" s="34"/>
      <c r="F133" s="177" t="s">
        <v>155</v>
      </c>
      <c r="G133" s="34"/>
      <c r="H133" s="34"/>
      <c r="I133" s="174"/>
      <c r="J133" s="34"/>
      <c r="K133" s="34"/>
      <c r="L133" s="35"/>
      <c r="M133" s="175"/>
      <c r="N133" s="176"/>
      <c r="O133" s="73"/>
      <c r="P133" s="73"/>
      <c r="Q133" s="73"/>
      <c r="R133" s="73"/>
      <c r="S133" s="73"/>
      <c r="T133" s="73"/>
      <c r="U133" s="7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150</v>
      </c>
      <c r="AU133" s="15" t="s">
        <v>75</v>
      </c>
    </row>
    <row r="134" s="2" customFormat="1" ht="24.15" customHeight="1">
      <c r="A134" s="34"/>
      <c r="B134" s="157"/>
      <c r="C134" s="158" t="s">
        <v>156</v>
      </c>
      <c r="D134" s="158" t="s">
        <v>129</v>
      </c>
      <c r="E134" s="159" t="s">
        <v>157</v>
      </c>
      <c r="F134" s="160" t="s">
        <v>158</v>
      </c>
      <c r="G134" s="161" t="s">
        <v>132</v>
      </c>
      <c r="H134" s="162">
        <v>230</v>
      </c>
      <c r="I134" s="163"/>
      <c r="J134" s="164">
        <f>ROUND(I134*H134,2)</f>
        <v>0</v>
      </c>
      <c r="K134" s="160" t="s">
        <v>133</v>
      </c>
      <c r="L134" s="165"/>
      <c r="M134" s="166" t="s">
        <v>1</v>
      </c>
      <c r="N134" s="167" t="s">
        <v>40</v>
      </c>
      <c r="O134" s="73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8">
        <f>S134*H134</f>
        <v>0</v>
      </c>
      <c r="U134" s="169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0" t="s">
        <v>134</v>
      </c>
      <c r="AT134" s="170" t="s">
        <v>129</v>
      </c>
      <c r="AU134" s="170" t="s">
        <v>75</v>
      </c>
      <c r="AY134" s="15" t="s">
        <v>135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5" t="s">
        <v>82</v>
      </c>
      <c r="BK134" s="171">
        <f>ROUND(I134*H134,2)</f>
        <v>0</v>
      </c>
      <c r="BL134" s="15" t="s">
        <v>136</v>
      </c>
      <c r="BM134" s="170" t="s">
        <v>159</v>
      </c>
    </row>
    <row r="135" s="2" customFormat="1">
      <c r="A135" s="34"/>
      <c r="B135" s="35"/>
      <c r="C135" s="34"/>
      <c r="D135" s="172" t="s">
        <v>138</v>
      </c>
      <c r="E135" s="34"/>
      <c r="F135" s="173" t="s">
        <v>158</v>
      </c>
      <c r="G135" s="34"/>
      <c r="H135" s="34"/>
      <c r="I135" s="174"/>
      <c r="J135" s="34"/>
      <c r="K135" s="34"/>
      <c r="L135" s="35"/>
      <c r="M135" s="175"/>
      <c r="N135" s="176"/>
      <c r="O135" s="73"/>
      <c r="P135" s="73"/>
      <c r="Q135" s="73"/>
      <c r="R135" s="73"/>
      <c r="S135" s="73"/>
      <c r="T135" s="73"/>
      <c r="U135" s="7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138</v>
      </c>
      <c r="AU135" s="15" t="s">
        <v>75</v>
      </c>
    </row>
    <row r="136" s="2" customFormat="1" ht="33" customHeight="1">
      <c r="A136" s="34"/>
      <c r="B136" s="157"/>
      <c r="C136" s="158" t="s">
        <v>160</v>
      </c>
      <c r="D136" s="158" t="s">
        <v>129</v>
      </c>
      <c r="E136" s="159" t="s">
        <v>161</v>
      </c>
      <c r="F136" s="160" t="s">
        <v>162</v>
      </c>
      <c r="G136" s="161" t="s">
        <v>132</v>
      </c>
      <c r="H136" s="162">
        <v>230</v>
      </c>
      <c r="I136" s="163"/>
      <c r="J136" s="164">
        <f>ROUND(I136*H136,2)</f>
        <v>0</v>
      </c>
      <c r="K136" s="160" t="s">
        <v>133</v>
      </c>
      <c r="L136" s="165"/>
      <c r="M136" s="166" t="s">
        <v>1</v>
      </c>
      <c r="N136" s="167" t="s">
        <v>40</v>
      </c>
      <c r="O136" s="73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8">
        <f>S136*H136</f>
        <v>0</v>
      </c>
      <c r="U136" s="169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0" t="s">
        <v>134</v>
      </c>
      <c r="AT136" s="170" t="s">
        <v>129</v>
      </c>
      <c r="AU136" s="170" t="s">
        <v>75</v>
      </c>
      <c r="AY136" s="15" t="s">
        <v>135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5" t="s">
        <v>82</v>
      </c>
      <c r="BK136" s="171">
        <f>ROUND(I136*H136,2)</f>
        <v>0</v>
      </c>
      <c r="BL136" s="15" t="s">
        <v>136</v>
      </c>
      <c r="BM136" s="170" t="s">
        <v>163</v>
      </c>
    </row>
    <row r="137" s="2" customFormat="1">
      <c r="A137" s="34"/>
      <c r="B137" s="35"/>
      <c r="C137" s="34"/>
      <c r="D137" s="172" t="s">
        <v>138</v>
      </c>
      <c r="E137" s="34"/>
      <c r="F137" s="173" t="s">
        <v>162</v>
      </c>
      <c r="G137" s="34"/>
      <c r="H137" s="34"/>
      <c r="I137" s="174"/>
      <c r="J137" s="34"/>
      <c r="K137" s="34"/>
      <c r="L137" s="35"/>
      <c r="M137" s="175"/>
      <c r="N137" s="176"/>
      <c r="O137" s="73"/>
      <c r="P137" s="73"/>
      <c r="Q137" s="73"/>
      <c r="R137" s="73"/>
      <c r="S137" s="73"/>
      <c r="T137" s="73"/>
      <c r="U137" s="7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138</v>
      </c>
      <c r="AU137" s="15" t="s">
        <v>75</v>
      </c>
    </row>
    <row r="138" s="2" customFormat="1" ht="16.5" customHeight="1">
      <c r="A138" s="34"/>
      <c r="B138" s="157"/>
      <c r="C138" s="178" t="s">
        <v>134</v>
      </c>
      <c r="D138" s="178" t="s">
        <v>164</v>
      </c>
      <c r="E138" s="179" t="s">
        <v>165</v>
      </c>
      <c r="F138" s="180" t="s">
        <v>166</v>
      </c>
      <c r="G138" s="181" t="s">
        <v>132</v>
      </c>
      <c r="H138" s="182">
        <v>1800</v>
      </c>
      <c r="I138" s="183"/>
      <c r="J138" s="184">
        <f>ROUND(I138*H138,2)</f>
        <v>0</v>
      </c>
      <c r="K138" s="180" t="s">
        <v>133</v>
      </c>
      <c r="L138" s="35"/>
      <c r="M138" s="185" t="s">
        <v>1</v>
      </c>
      <c r="N138" s="186" t="s">
        <v>40</v>
      </c>
      <c r="O138" s="73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8">
        <f>S138*H138</f>
        <v>0</v>
      </c>
      <c r="U138" s="169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0" t="s">
        <v>136</v>
      </c>
      <c r="AT138" s="170" t="s">
        <v>164</v>
      </c>
      <c r="AU138" s="170" t="s">
        <v>75</v>
      </c>
      <c r="AY138" s="15" t="s">
        <v>135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5" t="s">
        <v>82</v>
      </c>
      <c r="BK138" s="171">
        <f>ROUND(I138*H138,2)</f>
        <v>0</v>
      </c>
      <c r="BL138" s="15" t="s">
        <v>136</v>
      </c>
      <c r="BM138" s="170" t="s">
        <v>167</v>
      </c>
    </row>
    <row r="139" s="2" customFormat="1">
      <c r="A139" s="34"/>
      <c r="B139" s="35"/>
      <c r="C139" s="34"/>
      <c r="D139" s="172" t="s">
        <v>138</v>
      </c>
      <c r="E139" s="34"/>
      <c r="F139" s="173" t="s">
        <v>168</v>
      </c>
      <c r="G139" s="34"/>
      <c r="H139" s="34"/>
      <c r="I139" s="174"/>
      <c r="J139" s="34"/>
      <c r="K139" s="34"/>
      <c r="L139" s="35"/>
      <c r="M139" s="175"/>
      <c r="N139" s="176"/>
      <c r="O139" s="73"/>
      <c r="P139" s="73"/>
      <c r="Q139" s="73"/>
      <c r="R139" s="73"/>
      <c r="S139" s="73"/>
      <c r="T139" s="73"/>
      <c r="U139" s="7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138</v>
      </c>
      <c r="AU139" s="15" t="s">
        <v>75</v>
      </c>
    </row>
    <row r="140" s="2" customFormat="1" ht="16.5" customHeight="1">
      <c r="A140" s="34"/>
      <c r="B140" s="157"/>
      <c r="C140" s="178" t="s">
        <v>169</v>
      </c>
      <c r="D140" s="178" t="s">
        <v>164</v>
      </c>
      <c r="E140" s="179" t="s">
        <v>170</v>
      </c>
      <c r="F140" s="180" t="s">
        <v>171</v>
      </c>
      <c r="G140" s="181" t="s">
        <v>132</v>
      </c>
      <c r="H140" s="182">
        <v>460</v>
      </c>
      <c r="I140" s="183"/>
      <c r="J140" s="184">
        <f>ROUND(I140*H140,2)</f>
        <v>0</v>
      </c>
      <c r="K140" s="180" t="s">
        <v>133</v>
      </c>
      <c r="L140" s="35"/>
      <c r="M140" s="185" t="s">
        <v>1</v>
      </c>
      <c r="N140" s="186" t="s">
        <v>40</v>
      </c>
      <c r="O140" s="73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8">
        <f>S140*H140</f>
        <v>0</v>
      </c>
      <c r="U140" s="169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136</v>
      </c>
      <c r="AT140" s="170" t="s">
        <v>164</v>
      </c>
      <c r="AU140" s="170" t="s">
        <v>75</v>
      </c>
      <c r="AY140" s="15" t="s">
        <v>135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5" t="s">
        <v>82</v>
      </c>
      <c r="BK140" s="171">
        <f>ROUND(I140*H140,2)</f>
        <v>0</v>
      </c>
      <c r="BL140" s="15" t="s">
        <v>136</v>
      </c>
      <c r="BM140" s="170" t="s">
        <v>172</v>
      </c>
    </row>
    <row r="141" s="2" customFormat="1">
      <c r="A141" s="34"/>
      <c r="B141" s="35"/>
      <c r="C141" s="34"/>
      <c r="D141" s="172" t="s">
        <v>138</v>
      </c>
      <c r="E141" s="34"/>
      <c r="F141" s="173" t="s">
        <v>173</v>
      </c>
      <c r="G141" s="34"/>
      <c r="H141" s="34"/>
      <c r="I141" s="174"/>
      <c r="J141" s="34"/>
      <c r="K141" s="34"/>
      <c r="L141" s="35"/>
      <c r="M141" s="175"/>
      <c r="N141" s="176"/>
      <c r="O141" s="73"/>
      <c r="P141" s="73"/>
      <c r="Q141" s="73"/>
      <c r="R141" s="73"/>
      <c r="S141" s="73"/>
      <c r="T141" s="73"/>
      <c r="U141" s="7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138</v>
      </c>
      <c r="AU141" s="15" t="s">
        <v>75</v>
      </c>
    </row>
    <row r="142" s="2" customFormat="1" ht="16.5" customHeight="1">
      <c r="A142" s="34"/>
      <c r="B142" s="157"/>
      <c r="C142" s="178" t="s">
        <v>174</v>
      </c>
      <c r="D142" s="178" t="s">
        <v>164</v>
      </c>
      <c r="E142" s="179" t="s">
        <v>175</v>
      </c>
      <c r="F142" s="180" t="s">
        <v>176</v>
      </c>
      <c r="G142" s="181" t="s">
        <v>132</v>
      </c>
      <c r="H142" s="182">
        <v>1340</v>
      </c>
      <c r="I142" s="183"/>
      <c r="J142" s="184">
        <f>ROUND(I142*H142,2)</f>
        <v>0</v>
      </c>
      <c r="K142" s="180" t="s">
        <v>133</v>
      </c>
      <c r="L142" s="35"/>
      <c r="M142" s="185" t="s">
        <v>1</v>
      </c>
      <c r="N142" s="186" t="s">
        <v>40</v>
      </c>
      <c r="O142" s="73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8">
        <f>S142*H142</f>
        <v>0</v>
      </c>
      <c r="U142" s="169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0" t="s">
        <v>136</v>
      </c>
      <c r="AT142" s="170" t="s">
        <v>164</v>
      </c>
      <c r="AU142" s="170" t="s">
        <v>75</v>
      </c>
      <c r="AY142" s="15" t="s">
        <v>135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5" t="s">
        <v>82</v>
      </c>
      <c r="BK142" s="171">
        <f>ROUND(I142*H142,2)</f>
        <v>0</v>
      </c>
      <c r="BL142" s="15" t="s">
        <v>136</v>
      </c>
      <c r="BM142" s="170" t="s">
        <v>177</v>
      </c>
    </row>
    <row r="143" s="2" customFormat="1">
      <c r="A143" s="34"/>
      <c r="B143" s="35"/>
      <c r="C143" s="34"/>
      <c r="D143" s="172" t="s">
        <v>138</v>
      </c>
      <c r="E143" s="34"/>
      <c r="F143" s="173" t="s">
        <v>178</v>
      </c>
      <c r="G143" s="34"/>
      <c r="H143" s="34"/>
      <c r="I143" s="174"/>
      <c r="J143" s="34"/>
      <c r="K143" s="34"/>
      <c r="L143" s="35"/>
      <c r="M143" s="175"/>
      <c r="N143" s="176"/>
      <c r="O143" s="73"/>
      <c r="P143" s="73"/>
      <c r="Q143" s="73"/>
      <c r="R143" s="73"/>
      <c r="S143" s="73"/>
      <c r="T143" s="73"/>
      <c r="U143" s="7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138</v>
      </c>
      <c r="AU143" s="15" t="s">
        <v>75</v>
      </c>
    </row>
    <row r="144" s="2" customFormat="1" ht="16.5" customHeight="1">
      <c r="A144" s="34"/>
      <c r="B144" s="157"/>
      <c r="C144" s="178" t="s">
        <v>179</v>
      </c>
      <c r="D144" s="178" t="s">
        <v>164</v>
      </c>
      <c r="E144" s="179" t="s">
        <v>180</v>
      </c>
      <c r="F144" s="180" t="s">
        <v>181</v>
      </c>
      <c r="G144" s="181" t="s">
        <v>132</v>
      </c>
      <c r="H144" s="182">
        <v>230</v>
      </c>
      <c r="I144" s="183"/>
      <c r="J144" s="184">
        <f>ROUND(I144*H144,2)</f>
        <v>0</v>
      </c>
      <c r="K144" s="180" t="s">
        <v>133</v>
      </c>
      <c r="L144" s="35"/>
      <c r="M144" s="185" t="s">
        <v>1</v>
      </c>
      <c r="N144" s="186" t="s">
        <v>40</v>
      </c>
      <c r="O144" s="73"/>
      <c r="P144" s="168">
        <f>O144*H144</f>
        <v>0</v>
      </c>
      <c r="Q144" s="168">
        <v>0</v>
      </c>
      <c r="R144" s="168">
        <f>Q144*H144</f>
        <v>0</v>
      </c>
      <c r="S144" s="168">
        <v>0</v>
      </c>
      <c r="T144" s="168">
        <f>S144*H144</f>
        <v>0</v>
      </c>
      <c r="U144" s="169" t="s">
        <v>1</v>
      </c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0" t="s">
        <v>136</v>
      </c>
      <c r="AT144" s="170" t="s">
        <v>164</v>
      </c>
      <c r="AU144" s="170" t="s">
        <v>75</v>
      </c>
      <c r="AY144" s="15" t="s">
        <v>135</v>
      </c>
      <c r="BE144" s="171">
        <f>IF(N144="základní",J144,0)</f>
        <v>0</v>
      </c>
      <c r="BF144" s="171">
        <f>IF(N144="snížená",J144,0)</f>
        <v>0</v>
      </c>
      <c r="BG144" s="171">
        <f>IF(N144="zákl. přenesená",J144,0)</f>
        <v>0</v>
      </c>
      <c r="BH144" s="171">
        <f>IF(N144="sníž. přenesená",J144,0)</f>
        <v>0</v>
      </c>
      <c r="BI144" s="171">
        <f>IF(N144="nulová",J144,0)</f>
        <v>0</v>
      </c>
      <c r="BJ144" s="15" t="s">
        <v>82</v>
      </c>
      <c r="BK144" s="171">
        <f>ROUND(I144*H144,2)</f>
        <v>0</v>
      </c>
      <c r="BL144" s="15" t="s">
        <v>136</v>
      </c>
      <c r="BM144" s="170" t="s">
        <v>182</v>
      </c>
    </row>
    <row r="145" s="2" customFormat="1">
      <c r="A145" s="34"/>
      <c r="B145" s="35"/>
      <c r="C145" s="34"/>
      <c r="D145" s="172" t="s">
        <v>138</v>
      </c>
      <c r="E145" s="34"/>
      <c r="F145" s="173" t="s">
        <v>183</v>
      </c>
      <c r="G145" s="34"/>
      <c r="H145" s="34"/>
      <c r="I145" s="174"/>
      <c r="J145" s="34"/>
      <c r="K145" s="34"/>
      <c r="L145" s="35"/>
      <c r="M145" s="175"/>
      <c r="N145" s="176"/>
      <c r="O145" s="73"/>
      <c r="P145" s="73"/>
      <c r="Q145" s="73"/>
      <c r="R145" s="73"/>
      <c r="S145" s="73"/>
      <c r="T145" s="73"/>
      <c r="U145" s="7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138</v>
      </c>
      <c r="AU145" s="15" t="s">
        <v>75</v>
      </c>
    </row>
    <row r="146" s="2" customFormat="1" ht="37.8" customHeight="1">
      <c r="A146" s="34"/>
      <c r="B146" s="157"/>
      <c r="C146" s="178" t="s">
        <v>184</v>
      </c>
      <c r="D146" s="178" t="s">
        <v>164</v>
      </c>
      <c r="E146" s="179" t="s">
        <v>185</v>
      </c>
      <c r="F146" s="180" t="s">
        <v>186</v>
      </c>
      <c r="G146" s="181" t="s">
        <v>132</v>
      </c>
      <c r="H146" s="182">
        <v>230</v>
      </c>
      <c r="I146" s="183"/>
      <c r="J146" s="184">
        <f>ROUND(I146*H146,2)</f>
        <v>0</v>
      </c>
      <c r="K146" s="180" t="s">
        <v>133</v>
      </c>
      <c r="L146" s="35"/>
      <c r="M146" s="185" t="s">
        <v>1</v>
      </c>
      <c r="N146" s="186" t="s">
        <v>40</v>
      </c>
      <c r="O146" s="73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8">
        <f>S146*H146</f>
        <v>0</v>
      </c>
      <c r="U146" s="169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0" t="s">
        <v>136</v>
      </c>
      <c r="AT146" s="170" t="s">
        <v>164</v>
      </c>
      <c r="AU146" s="170" t="s">
        <v>75</v>
      </c>
      <c r="AY146" s="15" t="s">
        <v>135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5" t="s">
        <v>82</v>
      </c>
      <c r="BK146" s="171">
        <f>ROUND(I146*H146,2)</f>
        <v>0</v>
      </c>
      <c r="BL146" s="15" t="s">
        <v>136</v>
      </c>
      <c r="BM146" s="170" t="s">
        <v>187</v>
      </c>
    </row>
    <row r="147" s="2" customFormat="1">
      <c r="A147" s="34"/>
      <c r="B147" s="35"/>
      <c r="C147" s="34"/>
      <c r="D147" s="172" t="s">
        <v>138</v>
      </c>
      <c r="E147" s="34"/>
      <c r="F147" s="173" t="s">
        <v>188</v>
      </c>
      <c r="G147" s="34"/>
      <c r="H147" s="34"/>
      <c r="I147" s="174"/>
      <c r="J147" s="34"/>
      <c r="K147" s="34"/>
      <c r="L147" s="35"/>
      <c r="M147" s="175"/>
      <c r="N147" s="176"/>
      <c r="O147" s="73"/>
      <c r="P147" s="73"/>
      <c r="Q147" s="73"/>
      <c r="R147" s="73"/>
      <c r="S147" s="73"/>
      <c r="T147" s="73"/>
      <c r="U147" s="7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138</v>
      </c>
      <c r="AU147" s="15" t="s">
        <v>75</v>
      </c>
    </row>
    <row r="148" s="2" customFormat="1" ht="37.8" customHeight="1">
      <c r="A148" s="34"/>
      <c r="B148" s="157"/>
      <c r="C148" s="178" t="s">
        <v>189</v>
      </c>
      <c r="D148" s="178" t="s">
        <v>164</v>
      </c>
      <c r="E148" s="179" t="s">
        <v>190</v>
      </c>
      <c r="F148" s="180" t="s">
        <v>191</v>
      </c>
      <c r="G148" s="181" t="s">
        <v>192</v>
      </c>
      <c r="H148" s="182">
        <v>2</v>
      </c>
      <c r="I148" s="183"/>
      <c r="J148" s="184">
        <f>ROUND(I148*H148,2)</f>
        <v>0</v>
      </c>
      <c r="K148" s="180" t="s">
        <v>133</v>
      </c>
      <c r="L148" s="35"/>
      <c r="M148" s="185" t="s">
        <v>1</v>
      </c>
      <c r="N148" s="186" t="s">
        <v>40</v>
      </c>
      <c r="O148" s="73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8">
        <f>S148*H148</f>
        <v>0</v>
      </c>
      <c r="U148" s="169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0" t="s">
        <v>136</v>
      </c>
      <c r="AT148" s="170" t="s">
        <v>164</v>
      </c>
      <c r="AU148" s="170" t="s">
        <v>75</v>
      </c>
      <c r="AY148" s="15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5" t="s">
        <v>82</v>
      </c>
      <c r="BK148" s="171">
        <f>ROUND(I148*H148,2)</f>
        <v>0</v>
      </c>
      <c r="BL148" s="15" t="s">
        <v>136</v>
      </c>
      <c r="BM148" s="170" t="s">
        <v>193</v>
      </c>
    </row>
    <row r="149" s="2" customFormat="1">
      <c r="A149" s="34"/>
      <c r="B149" s="35"/>
      <c r="C149" s="34"/>
      <c r="D149" s="172" t="s">
        <v>138</v>
      </c>
      <c r="E149" s="34"/>
      <c r="F149" s="173" t="s">
        <v>194</v>
      </c>
      <c r="G149" s="34"/>
      <c r="H149" s="34"/>
      <c r="I149" s="174"/>
      <c r="J149" s="34"/>
      <c r="K149" s="34"/>
      <c r="L149" s="35"/>
      <c r="M149" s="175"/>
      <c r="N149" s="176"/>
      <c r="O149" s="73"/>
      <c r="P149" s="73"/>
      <c r="Q149" s="73"/>
      <c r="R149" s="73"/>
      <c r="S149" s="73"/>
      <c r="T149" s="73"/>
      <c r="U149" s="7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138</v>
      </c>
      <c r="AU149" s="15" t="s">
        <v>75</v>
      </c>
    </row>
    <row r="150" s="2" customFormat="1" ht="37.8" customHeight="1">
      <c r="A150" s="34"/>
      <c r="B150" s="157"/>
      <c r="C150" s="178" t="s">
        <v>195</v>
      </c>
      <c r="D150" s="178" t="s">
        <v>164</v>
      </c>
      <c r="E150" s="179" t="s">
        <v>196</v>
      </c>
      <c r="F150" s="180" t="s">
        <v>197</v>
      </c>
      <c r="G150" s="181" t="s">
        <v>192</v>
      </c>
      <c r="H150" s="182">
        <v>10</v>
      </c>
      <c r="I150" s="183"/>
      <c r="J150" s="184">
        <f>ROUND(I150*H150,2)</f>
        <v>0</v>
      </c>
      <c r="K150" s="180" t="s">
        <v>133</v>
      </c>
      <c r="L150" s="35"/>
      <c r="M150" s="185" t="s">
        <v>1</v>
      </c>
      <c r="N150" s="186" t="s">
        <v>40</v>
      </c>
      <c r="O150" s="73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8">
        <f>S150*H150</f>
        <v>0</v>
      </c>
      <c r="U150" s="169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0" t="s">
        <v>136</v>
      </c>
      <c r="AT150" s="170" t="s">
        <v>164</v>
      </c>
      <c r="AU150" s="170" t="s">
        <v>75</v>
      </c>
      <c r="AY150" s="15" t="s">
        <v>135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5" t="s">
        <v>82</v>
      </c>
      <c r="BK150" s="171">
        <f>ROUND(I150*H150,2)</f>
        <v>0</v>
      </c>
      <c r="BL150" s="15" t="s">
        <v>136</v>
      </c>
      <c r="BM150" s="170" t="s">
        <v>198</v>
      </c>
    </row>
    <row r="151" s="2" customFormat="1">
      <c r="A151" s="34"/>
      <c r="B151" s="35"/>
      <c r="C151" s="34"/>
      <c r="D151" s="172" t="s">
        <v>138</v>
      </c>
      <c r="E151" s="34"/>
      <c r="F151" s="173" t="s">
        <v>199</v>
      </c>
      <c r="G151" s="34"/>
      <c r="H151" s="34"/>
      <c r="I151" s="174"/>
      <c r="J151" s="34"/>
      <c r="K151" s="34"/>
      <c r="L151" s="35"/>
      <c r="M151" s="175"/>
      <c r="N151" s="176"/>
      <c r="O151" s="73"/>
      <c r="P151" s="73"/>
      <c r="Q151" s="73"/>
      <c r="R151" s="73"/>
      <c r="S151" s="73"/>
      <c r="T151" s="73"/>
      <c r="U151" s="7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138</v>
      </c>
      <c r="AU151" s="15" t="s">
        <v>75</v>
      </c>
    </row>
    <row r="152" s="2" customFormat="1" ht="37.8" customHeight="1">
      <c r="A152" s="34"/>
      <c r="B152" s="157"/>
      <c r="C152" s="178" t="s">
        <v>8</v>
      </c>
      <c r="D152" s="178" t="s">
        <v>164</v>
      </c>
      <c r="E152" s="179" t="s">
        <v>200</v>
      </c>
      <c r="F152" s="180" t="s">
        <v>201</v>
      </c>
      <c r="G152" s="181" t="s">
        <v>192</v>
      </c>
      <c r="H152" s="182">
        <v>8</v>
      </c>
      <c r="I152" s="183"/>
      <c r="J152" s="184">
        <f>ROUND(I152*H152,2)</f>
        <v>0</v>
      </c>
      <c r="K152" s="180" t="s">
        <v>133</v>
      </c>
      <c r="L152" s="35"/>
      <c r="M152" s="185" t="s">
        <v>1</v>
      </c>
      <c r="N152" s="186" t="s">
        <v>40</v>
      </c>
      <c r="O152" s="73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8">
        <f>S152*H152</f>
        <v>0</v>
      </c>
      <c r="U152" s="169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0" t="s">
        <v>136</v>
      </c>
      <c r="AT152" s="170" t="s">
        <v>164</v>
      </c>
      <c r="AU152" s="170" t="s">
        <v>75</v>
      </c>
      <c r="AY152" s="15" t="s">
        <v>135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5" t="s">
        <v>82</v>
      </c>
      <c r="BK152" s="171">
        <f>ROUND(I152*H152,2)</f>
        <v>0</v>
      </c>
      <c r="BL152" s="15" t="s">
        <v>136</v>
      </c>
      <c r="BM152" s="170" t="s">
        <v>202</v>
      </c>
    </row>
    <row r="153" s="2" customFormat="1">
      <c r="A153" s="34"/>
      <c r="B153" s="35"/>
      <c r="C153" s="34"/>
      <c r="D153" s="172" t="s">
        <v>138</v>
      </c>
      <c r="E153" s="34"/>
      <c r="F153" s="173" t="s">
        <v>203</v>
      </c>
      <c r="G153" s="34"/>
      <c r="H153" s="34"/>
      <c r="I153" s="174"/>
      <c r="J153" s="34"/>
      <c r="K153" s="34"/>
      <c r="L153" s="35"/>
      <c r="M153" s="175"/>
      <c r="N153" s="176"/>
      <c r="O153" s="73"/>
      <c r="P153" s="73"/>
      <c r="Q153" s="73"/>
      <c r="R153" s="73"/>
      <c r="S153" s="73"/>
      <c r="T153" s="73"/>
      <c r="U153" s="7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138</v>
      </c>
      <c r="AU153" s="15" t="s">
        <v>75</v>
      </c>
    </row>
    <row r="154" s="2" customFormat="1" ht="24.15" customHeight="1">
      <c r="A154" s="34"/>
      <c r="B154" s="157"/>
      <c r="C154" s="178" t="s">
        <v>204</v>
      </c>
      <c r="D154" s="178" t="s">
        <v>164</v>
      </c>
      <c r="E154" s="179" t="s">
        <v>205</v>
      </c>
      <c r="F154" s="180" t="s">
        <v>206</v>
      </c>
      <c r="G154" s="181" t="s">
        <v>192</v>
      </c>
      <c r="H154" s="182">
        <v>10</v>
      </c>
      <c r="I154" s="183"/>
      <c r="J154" s="184">
        <f>ROUND(I154*H154,2)</f>
        <v>0</v>
      </c>
      <c r="K154" s="180" t="s">
        <v>133</v>
      </c>
      <c r="L154" s="35"/>
      <c r="M154" s="185" t="s">
        <v>1</v>
      </c>
      <c r="N154" s="186" t="s">
        <v>40</v>
      </c>
      <c r="O154" s="73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8">
        <f>S154*H154</f>
        <v>0</v>
      </c>
      <c r="U154" s="169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0" t="s">
        <v>136</v>
      </c>
      <c r="AT154" s="170" t="s">
        <v>164</v>
      </c>
      <c r="AU154" s="170" t="s">
        <v>75</v>
      </c>
      <c r="AY154" s="15" t="s">
        <v>135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5" t="s">
        <v>82</v>
      </c>
      <c r="BK154" s="171">
        <f>ROUND(I154*H154,2)</f>
        <v>0</v>
      </c>
      <c r="BL154" s="15" t="s">
        <v>136</v>
      </c>
      <c r="BM154" s="170" t="s">
        <v>207</v>
      </c>
    </row>
    <row r="155" s="2" customFormat="1">
      <c r="A155" s="34"/>
      <c r="B155" s="35"/>
      <c r="C155" s="34"/>
      <c r="D155" s="172" t="s">
        <v>138</v>
      </c>
      <c r="E155" s="34"/>
      <c r="F155" s="173" t="s">
        <v>206</v>
      </c>
      <c r="G155" s="34"/>
      <c r="H155" s="34"/>
      <c r="I155" s="174"/>
      <c r="J155" s="34"/>
      <c r="K155" s="34"/>
      <c r="L155" s="35"/>
      <c r="M155" s="175"/>
      <c r="N155" s="176"/>
      <c r="O155" s="73"/>
      <c r="P155" s="73"/>
      <c r="Q155" s="73"/>
      <c r="R155" s="73"/>
      <c r="S155" s="73"/>
      <c r="T155" s="73"/>
      <c r="U155" s="7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5" t="s">
        <v>138</v>
      </c>
      <c r="AU155" s="15" t="s">
        <v>75</v>
      </c>
    </row>
    <row r="156" s="2" customFormat="1" ht="24.15" customHeight="1">
      <c r="A156" s="34"/>
      <c r="B156" s="157"/>
      <c r="C156" s="178" t="s">
        <v>208</v>
      </c>
      <c r="D156" s="178" t="s">
        <v>164</v>
      </c>
      <c r="E156" s="179" t="s">
        <v>209</v>
      </c>
      <c r="F156" s="180" t="s">
        <v>210</v>
      </c>
      <c r="G156" s="181" t="s">
        <v>192</v>
      </c>
      <c r="H156" s="182">
        <v>10</v>
      </c>
      <c r="I156" s="183"/>
      <c r="J156" s="184">
        <f>ROUND(I156*H156,2)</f>
        <v>0</v>
      </c>
      <c r="K156" s="180" t="s">
        <v>133</v>
      </c>
      <c r="L156" s="35"/>
      <c r="M156" s="185" t="s">
        <v>1</v>
      </c>
      <c r="N156" s="186" t="s">
        <v>40</v>
      </c>
      <c r="O156" s="73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8">
        <f>S156*H156</f>
        <v>0</v>
      </c>
      <c r="U156" s="169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0" t="s">
        <v>136</v>
      </c>
      <c r="AT156" s="170" t="s">
        <v>164</v>
      </c>
      <c r="AU156" s="170" t="s">
        <v>75</v>
      </c>
      <c r="AY156" s="15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5" t="s">
        <v>82</v>
      </c>
      <c r="BK156" s="171">
        <f>ROUND(I156*H156,2)</f>
        <v>0</v>
      </c>
      <c r="BL156" s="15" t="s">
        <v>136</v>
      </c>
      <c r="BM156" s="170" t="s">
        <v>211</v>
      </c>
    </row>
    <row r="157" s="2" customFormat="1">
      <c r="A157" s="34"/>
      <c r="B157" s="35"/>
      <c r="C157" s="34"/>
      <c r="D157" s="172" t="s">
        <v>138</v>
      </c>
      <c r="E157" s="34"/>
      <c r="F157" s="173" t="s">
        <v>212</v>
      </c>
      <c r="G157" s="34"/>
      <c r="H157" s="34"/>
      <c r="I157" s="174"/>
      <c r="J157" s="34"/>
      <c r="K157" s="34"/>
      <c r="L157" s="35"/>
      <c r="M157" s="175"/>
      <c r="N157" s="176"/>
      <c r="O157" s="73"/>
      <c r="P157" s="73"/>
      <c r="Q157" s="73"/>
      <c r="R157" s="73"/>
      <c r="S157" s="73"/>
      <c r="T157" s="73"/>
      <c r="U157" s="7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138</v>
      </c>
      <c r="AU157" s="15" t="s">
        <v>75</v>
      </c>
    </row>
    <row r="158" s="2" customFormat="1" ht="33" customHeight="1">
      <c r="A158" s="34"/>
      <c r="B158" s="157"/>
      <c r="C158" s="158" t="s">
        <v>213</v>
      </c>
      <c r="D158" s="158" t="s">
        <v>129</v>
      </c>
      <c r="E158" s="159" t="s">
        <v>214</v>
      </c>
      <c r="F158" s="160" t="s">
        <v>215</v>
      </c>
      <c r="G158" s="161" t="s">
        <v>132</v>
      </c>
      <c r="H158" s="162">
        <v>3600</v>
      </c>
      <c r="I158" s="163"/>
      <c r="J158" s="164">
        <f>ROUND(I158*H158,2)</f>
        <v>0</v>
      </c>
      <c r="K158" s="160" t="s">
        <v>133</v>
      </c>
      <c r="L158" s="165"/>
      <c r="M158" s="166" t="s">
        <v>1</v>
      </c>
      <c r="N158" s="167" t="s">
        <v>40</v>
      </c>
      <c r="O158" s="73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8">
        <f>S158*H158</f>
        <v>0</v>
      </c>
      <c r="U158" s="169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0" t="s">
        <v>134</v>
      </c>
      <c r="AT158" s="170" t="s">
        <v>129</v>
      </c>
      <c r="AU158" s="170" t="s">
        <v>75</v>
      </c>
      <c r="AY158" s="15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5" t="s">
        <v>82</v>
      </c>
      <c r="BK158" s="171">
        <f>ROUND(I158*H158,2)</f>
        <v>0</v>
      </c>
      <c r="BL158" s="15" t="s">
        <v>136</v>
      </c>
      <c r="BM158" s="170" t="s">
        <v>216</v>
      </c>
    </row>
    <row r="159" s="2" customFormat="1">
      <c r="A159" s="34"/>
      <c r="B159" s="35"/>
      <c r="C159" s="34"/>
      <c r="D159" s="172" t="s">
        <v>138</v>
      </c>
      <c r="E159" s="34"/>
      <c r="F159" s="173" t="s">
        <v>215</v>
      </c>
      <c r="G159" s="34"/>
      <c r="H159" s="34"/>
      <c r="I159" s="174"/>
      <c r="J159" s="34"/>
      <c r="K159" s="34"/>
      <c r="L159" s="35"/>
      <c r="M159" s="175"/>
      <c r="N159" s="176"/>
      <c r="O159" s="73"/>
      <c r="P159" s="73"/>
      <c r="Q159" s="73"/>
      <c r="R159" s="73"/>
      <c r="S159" s="73"/>
      <c r="T159" s="73"/>
      <c r="U159" s="7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138</v>
      </c>
      <c r="AU159" s="15" t="s">
        <v>75</v>
      </c>
    </row>
    <row r="160" s="2" customFormat="1" ht="16.5" customHeight="1">
      <c r="A160" s="34"/>
      <c r="B160" s="157"/>
      <c r="C160" s="178" t="s">
        <v>217</v>
      </c>
      <c r="D160" s="178" t="s">
        <v>164</v>
      </c>
      <c r="E160" s="179" t="s">
        <v>218</v>
      </c>
      <c r="F160" s="180" t="s">
        <v>219</v>
      </c>
      <c r="G160" s="181" t="s">
        <v>132</v>
      </c>
      <c r="H160" s="182">
        <v>3600</v>
      </c>
      <c r="I160" s="183"/>
      <c r="J160" s="184">
        <f>ROUND(I160*H160,2)</f>
        <v>0</v>
      </c>
      <c r="K160" s="180" t="s">
        <v>133</v>
      </c>
      <c r="L160" s="35"/>
      <c r="M160" s="185" t="s">
        <v>1</v>
      </c>
      <c r="N160" s="186" t="s">
        <v>40</v>
      </c>
      <c r="O160" s="73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8">
        <f>S160*H160</f>
        <v>0</v>
      </c>
      <c r="U160" s="169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0" t="s">
        <v>136</v>
      </c>
      <c r="AT160" s="170" t="s">
        <v>164</v>
      </c>
      <c r="AU160" s="170" t="s">
        <v>75</v>
      </c>
      <c r="AY160" s="15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5" t="s">
        <v>82</v>
      </c>
      <c r="BK160" s="171">
        <f>ROUND(I160*H160,2)</f>
        <v>0</v>
      </c>
      <c r="BL160" s="15" t="s">
        <v>136</v>
      </c>
      <c r="BM160" s="170" t="s">
        <v>220</v>
      </c>
    </row>
    <row r="161" s="2" customFormat="1">
      <c r="A161" s="34"/>
      <c r="B161" s="35"/>
      <c r="C161" s="34"/>
      <c r="D161" s="172" t="s">
        <v>138</v>
      </c>
      <c r="E161" s="34"/>
      <c r="F161" s="173" t="s">
        <v>219</v>
      </c>
      <c r="G161" s="34"/>
      <c r="H161" s="34"/>
      <c r="I161" s="174"/>
      <c r="J161" s="34"/>
      <c r="K161" s="34"/>
      <c r="L161" s="35"/>
      <c r="M161" s="175"/>
      <c r="N161" s="176"/>
      <c r="O161" s="73"/>
      <c r="P161" s="73"/>
      <c r="Q161" s="73"/>
      <c r="R161" s="73"/>
      <c r="S161" s="73"/>
      <c r="T161" s="73"/>
      <c r="U161" s="7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138</v>
      </c>
      <c r="AU161" s="15" t="s">
        <v>75</v>
      </c>
    </row>
    <row r="162" s="2" customFormat="1" ht="24.15" customHeight="1">
      <c r="A162" s="34"/>
      <c r="B162" s="157"/>
      <c r="C162" s="158" t="s">
        <v>7</v>
      </c>
      <c r="D162" s="158" t="s">
        <v>129</v>
      </c>
      <c r="E162" s="159" t="s">
        <v>221</v>
      </c>
      <c r="F162" s="160" t="s">
        <v>222</v>
      </c>
      <c r="G162" s="161" t="s">
        <v>132</v>
      </c>
      <c r="H162" s="162">
        <v>90</v>
      </c>
      <c r="I162" s="163"/>
      <c r="J162" s="164">
        <f>ROUND(I162*H162,2)</f>
        <v>0</v>
      </c>
      <c r="K162" s="160" t="s">
        <v>133</v>
      </c>
      <c r="L162" s="165"/>
      <c r="M162" s="166" t="s">
        <v>1</v>
      </c>
      <c r="N162" s="167" t="s">
        <v>40</v>
      </c>
      <c r="O162" s="73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8">
        <f>S162*H162</f>
        <v>0</v>
      </c>
      <c r="U162" s="169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0" t="s">
        <v>134</v>
      </c>
      <c r="AT162" s="170" t="s">
        <v>129</v>
      </c>
      <c r="AU162" s="170" t="s">
        <v>75</v>
      </c>
      <c r="AY162" s="15" t="s">
        <v>135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5" t="s">
        <v>82</v>
      </c>
      <c r="BK162" s="171">
        <f>ROUND(I162*H162,2)</f>
        <v>0</v>
      </c>
      <c r="BL162" s="15" t="s">
        <v>136</v>
      </c>
      <c r="BM162" s="170" t="s">
        <v>223</v>
      </c>
    </row>
    <row r="163" s="2" customFormat="1">
      <c r="A163" s="34"/>
      <c r="B163" s="35"/>
      <c r="C163" s="34"/>
      <c r="D163" s="172" t="s">
        <v>138</v>
      </c>
      <c r="E163" s="34"/>
      <c r="F163" s="173" t="s">
        <v>222</v>
      </c>
      <c r="G163" s="34"/>
      <c r="H163" s="34"/>
      <c r="I163" s="174"/>
      <c r="J163" s="34"/>
      <c r="K163" s="34"/>
      <c r="L163" s="35"/>
      <c r="M163" s="175"/>
      <c r="N163" s="176"/>
      <c r="O163" s="73"/>
      <c r="P163" s="73"/>
      <c r="Q163" s="73"/>
      <c r="R163" s="73"/>
      <c r="S163" s="73"/>
      <c r="T163" s="73"/>
      <c r="U163" s="7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138</v>
      </c>
      <c r="AU163" s="15" t="s">
        <v>75</v>
      </c>
    </row>
    <row r="164" s="2" customFormat="1" ht="16.5" customHeight="1">
      <c r="A164" s="34"/>
      <c r="B164" s="157"/>
      <c r="C164" s="158" t="s">
        <v>224</v>
      </c>
      <c r="D164" s="158" t="s">
        <v>129</v>
      </c>
      <c r="E164" s="159" t="s">
        <v>225</v>
      </c>
      <c r="F164" s="160" t="s">
        <v>226</v>
      </c>
      <c r="G164" s="161" t="s">
        <v>227</v>
      </c>
      <c r="H164" s="162">
        <v>3600</v>
      </c>
      <c r="I164" s="163"/>
      <c r="J164" s="164">
        <f>ROUND(I164*H164,2)</f>
        <v>0</v>
      </c>
      <c r="K164" s="160" t="s">
        <v>133</v>
      </c>
      <c r="L164" s="165"/>
      <c r="M164" s="166" t="s">
        <v>1</v>
      </c>
      <c r="N164" s="167" t="s">
        <v>40</v>
      </c>
      <c r="O164" s="73"/>
      <c r="P164" s="168">
        <f>O164*H164</f>
        <v>0</v>
      </c>
      <c r="Q164" s="168">
        <v>0</v>
      </c>
      <c r="R164" s="168">
        <f>Q164*H164</f>
        <v>0</v>
      </c>
      <c r="S164" s="168">
        <v>0</v>
      </c>
      <c r="T164" s="168">
        <f>S164*H164</f>
        <v>0</v>
      </c>
      <c r="U164" s="169" t="s">
        <v>1</v>
      </c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70" t="s">
        <v>134</v>
      </c>
      <c r="AT164" s="170" t="s">
        <v>129</v>
      </c>
      <c r="AU164" s="170" t="s">
        <v>75</v>
      </c>
      <c r="AY164" s="15" t="s">
        <v>135</v>
      </c>
      <c r="BE164" s="171">
        <f>IF(N164="základní",J164,0)</f>
        <v>0</v>
      </c>
      <c r="BF164" s="171">
        <f>IF(N164="snížená",J164,0)</f>
        <v>0</v>
      </c>
      <c r="BG164" s="171">
        <f>IF(N164="zákl. přenesená",J164,0)</f>
        <v>0</v>
      </c>
      <c r="BH164" s="171">
        <f>IF(N164="sníž. přenesená",J164,0)</f>
        <v>0</v>
      </c>
      <c r="BI164" s="171">
        <f>IF(N164="nulová",J164,0)</f>
        <v>0</v>
      </c>
      <c r="BJ164" s="15" t="s">
        <v>82</v>
      </c>
      <c r="BK164" s="171">
        <f>ROUND(I164*H164,2)</f>
        <v>0</v>
      </c>
      <c r="BL164" s="15" t="s">
        <v>136</v>
      </c>
      <c r="BM164" s="170" t="s">
        <v>228</v>
      </c>
    </row>
    <row r="165" s="2" customFormat="1">
      <c r="A165" s="34"/>
      <c r="B165" s="35"/>
      <c r="C165" s="34"/>
      <c r="D165" s="172" t="s">
        <v>138</v>
      </c>
      <c r="E165" s="34"/>
      <c r="F165" s="173" t="s">
        <v>226</v>
      </c>
      <c r="G165" s="34"/>
      <c r="H165" s="34"/>
      <c r="I165" s="174"/>
      <c r="J165" s="34"/>
      <c r="K165" s="34"/>
      <c r="L165" s="35"/>
      <c r="M165" s="175"/>
      <c r="N165" s="176"/>
      <c r="O165" s="73"/>
      <c r="P165" s="73"/>
      <c r="Q165" s="73"/>
      <c r="R165" s="73"/>
      <c r="S165" s="73"/>
      <c r="T165" s="73"/>
      <c r="U165" s="7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5" t="s">
        <v>138</v>
      </c>
      <c r="AU165" s="15" t="s">
        <v>75</v>
      </c>
    </row>
    <row r="166" s="2" customFormat="1">
      <c r="A166" s="34"/>
      <c r="B166" s="35"/>
      <c r="C166" s="34"/>
      <c r="D166" s="172" t="s">
        <v>150</v>
      </c>
      <c r="E166" s="34"/>
      <c r="F166" s="177" t="s">
        <v>229</v>
      </c>
      <c r="G166" s="34"/>
      <c r="H166" s="34"/>
      <c r="I166" s="174"/>
      <c r="J166" s="34"/>
      <c r="K166" s="34"/>
      <c r="L166" s="35"/>
      <c r="M166" s="175"/>
      <c r="N166" s="176"/>
      <c r="O166" s="73"/>
      <c r="P166" s="73"/>
      <c r="Q166" s="73"/>
      <c r="R166" s="73"/>
      <c r="S166" s="73"/>
      <c r="T166" s="73"/>
      <c r="U166" s="7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150</v>
      </c>
      <c r="AU166" s="15" t="s">
        <v>75</v>
      </c>
    </row>
    <row r="167" s="11" customFormat="1" ht="25.92" customHeight="1">
      <c r="A167" s="11"/>
      <c r="B167" s="187"/>
      <c r="C167" s="11"/>
      <c r="D167" s="188" t="s">
        <v>74</v>
      </c>
      <c r="E167" s="189" t="s">
        <v>230</v>
      </c>
      <c r="F167" s="189" t="s">
        <v>231</v>
      </c>
      <c r="G167" s="11"/>
      <c r="H167" s="11"/>
      <c r="I167" s="190"/>
      <c r="J167" s="191">
        <f>BK167</f>
        <v>0</v>
      </c>
      <c r="K167" s="11"/>
      <c r="L167" s="187"/>
      <c r="M167" s="192"/>
      <c r="N167" s="193"/>
      <c r="O167" s="193"/>
      <c r="P167" s="194">
        <f>SUM(P168:P179)</f>
        <v>0</v>
      </c>
      <c r="Q167" s="193"/>
      <c r="R167" s="194">
        <f>SUM(R168:R179)</f>
        <v>0</v>
      </c>
      <c r="S167" s="193"/>
      <c r="T167" s="194">
        <f>SUM(T168:T179)</f>
        <v>0</v>
      </c>
      <c r="U167" s="195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188" t="s">
        <v>136</v>
      </c>
      <c r="AT167" s="196" t="s">
        <v>74</v>
      </c>
      <c r="AU167" s="196" t="s">
        <v>75</v>
      </c>
      <c r="AY167" s="188" t="s">
        <v>135</v>
      </c>
      <c r="BK167" s="197">
        <f>SUM(BK168:BK179)</f>
        <v>0</v>
      </c>
    </row>
    <row r="168" s="2" customFormat="1" ht="37.8" customHeight="1">
      <c r="A168" s="34"/>
      <c r="B168" s="157"/>
      <c r="C168" s="178" t="s">
        <v>232</v>
      </c>
      <c r="D168" s="178" t="s">
        <v>164</v>
      </c>
      <c r="E168" s="179" t="s">
        <v>233</v>
      </c>
      <c r="F168" s="180" t="s">
        <v>234</v>
      </c>
      <c r="G168" s="181" t="s">
        <v>192</v>
      </c>
      <c r="H168" s="182">
        <v>1</v>
      </c>
      <c r="I168" s="183"/>
      <c r="J168" s="184">
        <f>ROUND(I168*H168,2)</f>
        <v>0</v>
      </c>
      <c r="K168" s="180" t="s">
        <v>133</v>
      </c>
      <c r="L168" s="35"/>
      <c r="M168" s="185" t="s">
        <v>1</v>
      </c>
      <c r="N168" s="186" t="s">
        <v>40</v>
      </c>
      <c r="O168" s="73"/>
      <c r="P168" s="168">
        <f>O168*H168</f>
        <v>0</v>
      </c>
      <c r="Q168" s="168">
        <v>0</v>
      </c>
      <c r="R168" s="168">
        <f>Q168*H168</f>
        <v>0</v>
      </c>
      <c r="S168" s="168">
        <v>0</v>
      </c>
      <c r="T168" s="168">
        <f>S168*H168</f>
        <v>0</v>
      </c>
      <c r="U168" s="169" t="s">
        <v>1</v>
      </c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70" t="s">
        <v>235</v>
      </c>
      <c r="AT168" s="170" t="s">
        <v>164</v>
      </c>
      <c r="AU168" s="170" t="s">
        <v>82</v>
      </c>
      <c r="AY168" s="15" t="s">
        <v>135</v>
      </c>
      <c r="BE168" s="171">
        <f>IF(N168="základní",J168,0)</f>
        <v>0</v>
      </c>
      <c r="BF168" s="171">
        <f>IF(N168="snížená",J168,0)</f>
        <v>0</v>
      </c>
      <c r="BG168" s="171">
        <f>IF(N168="zákl. přenesená",J168,0)</f>
        <v>0</v>
      </c>
      <c r="BH168" s="171">
        <f>IF(N168="sníž. přenesená",J168,0)</f>
        <v>0</v>
      </c>
      <c r="BI168" s="171">
        <f>IF(N168="nulová",J168,0)</f>
        <v>0</v>
      </c>
      <c r="BJ168" s="15" t="s">
        <v>82</v>
      </c>
      <c r="BK168" s="171">
        <f>ROUND(I168*H168,2)</f>
        <v>0</v>
      </c>
      <c r="BL168" s="15" t="s">
        <v>235</v>
      </c>
      <c r="BM168" s="170" t="s">
        <v>236</v>
      </c>
    </row>
    <row r="169" s="2" customFormat="1">
      <c r="A169" s="34"/>
      <c r="B169" s="35"/>
      <c r="C169" s="34"/>
      <c r="D169" s="172" t="s">
        <v>138</v>
      </c>
      <c r="E169" s="34"/>
      <c r="F169" s="173" t="s">
        <v>237</v>
      </c>
      <c r="G169" s="34"/>
      <c r="H169" s="34"/>
      <c r="I169" s="174"/>
      <c r="J169" s="34"/>
      <c r="K169" s="34"/>
      <c r="L169" s="35"/>
      <c r="M169" s="175"/>
      <c r="N169" s="176"/>
      <c r="O169" s="73"/>
      <c r="P169" s="73"/>
      <c r="Q169" s="73"/>
      <c r="R169" s="73"/>
      <c r="S169" s="73"/>
      <c r="T169" s="73"/>
      <c r="U169" s="7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5" t="s">
        <v>138</v>
      </c>
      <c r="AU169" s="15" t="s">
        <v>82</v>
      </c>
    </row>
    <row r="170" s="2" customFormat="1" ht="33" customHeight="1">
      <c r="A170" s="34"/>
      <c r="B170" s="157"/>
      <c r="C170" s="178" t="s">
        <v>238</v>
      </c>
      <c r="D170" s="178" t="s">
        <v>164</v>
      </c>
      <c r="E170" s="179" t="s">
        <v>239</v>
      </c>
      <c r="F170" s="180" t="s">
        <v>240</v>
      </c>
      <c r="G170" s="181" t="s">
        <v>192</v>
      </c>
      <c r="H170" s="182">
        <v>4</v>
      </c>
      <c r="I170" s="183"/>
      <c r="J170" s="184">
        <f>ROUND(I170*H170,2)</f>
        <v>0</v>
      </c>
      <c r="K170" s="180" t="s">
        <v>133</v>
      </c>
      <c r="L170" s="35"/>
      <c r="M170" s="185" t="s">
        <v>1</v>
      </c>
      <c r="N170" s="186" t="s">
        <v>40</v>
      </c>
      <c r="O170" s="73"/>
      <c r="P170" s="168">
        <f>O170*H170</f>
        <v>0</v>
      </c>
      <c r="Q170" s="168">
        <v>0</v>
      </c>
      <c r="R170" s="168">
        <f>Q170*H170</f>
        <v>0</v>
      </c>
      <c r="S170" s="168">
        <v>0</v>
      </c>
      <c r="T170" s="168">
        <f>S170*H170</f>
        <v>0</v>
      </c>
      <c r="U170" s="169" t="s">
        <v>1</v>
      </c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0" t="s">
        <v>235</v>
      </c>
      <c r="AT170" s="170" t="s">
        <v>164</v>
      </c>
      <c r="AU170" s="170" t="s">
        <v>82</v>
      </c>
      <c r="AY170" s="15" t="s">
        <v>135</v>
      </c>
      <c r="BE170" s="171">
        <f>IF(N170="základní",J170,0)</f>
        <v>0</v>
      </c>
      <c r="BF170" s="171">
        <f>IF(N170="snížená",J170,0)</f>
        <v>0</v>
      </c>
      <c r="BG170" s="171">
        <f>IF(N170="zákl. přenesená",J170,0)</f>
        <v>0</v>
      </c>
      <c r="BH170" s="171">
        <f>IF(N170="sníž. přenesená",J170,0)</f>
        <v>0</v>
      </c>
      <c r="BI170" s="171">
        <f>IF(N170="nulová",J170,0)</f>
        <v>0</v>
      </c>
      <c r="BJ170" s="15" t="s">
        <v>82</v>
      </c>
      <c r="BK170" s="171">
        <f>ROUND(I170*H170,2)</f>
        <v>0</v>
      </c>
      <c r="BL170" s="15" t="s">
        <v>235</v>
      </c>
      <c r="BM170" s="170" t="s">
        <v>241</v>
      </c>
    </row>
    <row r="171" s="2" customFormat="1">
      <c r="A171" s="34"/>
      <c r="B171" s="35"/>
      <c r="C171" s="34"/>
      <c r="D171" s="172" t="s">
        <v>138</v>
      </c>
      <c r="E171" s="34"/>
      <c r="F171" s="173" t="s">
        <v>240</v>
      </c>
      <c r="G171" s="34"/>
      <c r="H171" s="34"/>
      <c r="I171" s="174"/>
      <c r="J171" s="34"/>
      <c r="K171" s="34"/>
      <c r="L171" s="35"/>
      <c r="M171" s="175"/>
      <c r="N171" s="176"/>
      <c r="O171" s="73"/>
      <c r="P171" s="73"/>
      <c r="Q171" s="73"/>
      <c r="R171" s="73"/>
      <c r="S171" s="73"/>
      <c r="T171" s="73"/>
      <c r="U171" s="7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5" t="s">
        <v>138</v>
      </c>
      <c r="AU171" s="15" t="s">
        <v>82</v>
      </c>
    </row>
    <row r="172" s="2" customFormat="1" ht="55.5" customHeight="1">
      <c r="A172" s="34"/>
      <c r="B172" s="157"/>
      <c r="C172" s="178" t="s">
        <v>242</v>
      </c>
      <c r="D172" s="178" t="s">
        <v>164</v>
      </c>
      <c r="E172" s="179" t="s">
        <v>243</v>
      </c>
      <c r="F172" s="180" t="s">
        <v>244</v>
      </c>
      <c r="G172" s="181" t="s">
        <v>192</v>
      </c>
      <c r="H172" s="182">
        <v>1</v>
      </c>
      <c r="I172" s="183"/>
      <c r="J172" s="184">
        <f>ROUND(I172*H172,2)</f>
        <v>0</v>
      </c>
      <c r="K172" s="180" t="s">
        <v>133</v>
      </c>
      <c r="L172" s="35"/>
      <c r="M172" s="185" t="s">
        <v>1</v>
      </c>
      <c r="N172" s="186" t="s">
        <v>40</v>
      </c>
      <c r="O172" s="73"/>
      <c r="P172" s="168">
        <f>O172*H172</f>
        <v>0</v>
      </c>
      <c r="Q172" s="168">
        <v>0</v>
      </c>
      <c r="R172" s="168">
        <f>Q172*H172</f>
        <v>0</v>
      </c>
      <c r="S172" s="168">
        <v>0</v>
      </c>
      <c r="T172" s="168">
        <f>S172*H172</f>
        <v>0</v>
      </c>
      <c r="U172" s="169" t="s">
        <v>1</v>
      </c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0" t="s">
        <v>235</v>
      </c>
      <c r="AT172" s="170" t="s">
        <v>164</v>
      </c>
      <c r="AU172" s="170" t="s">
        <v>82</v>
      </c>
      <c r="AY172" s="15" t="s">
        <v>135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5" t="s">
        <v>82</v>
      </c>
      <c r="BK172" s="171">
        <f>ROUND(I172*H172,2)</f>
        <v>0</v>
      </c>
      <c r="BL172" s="15" t="s">
        <v>235</v>
      </c>
      <c r="BM172" s="170" t="s">
        <v>245</v>
      </c>
    </row>
    <row r="173" s="2" customFormat="1">
      <c r="A173" s="34"/>
      <c r="B173" s="35"/>
      <c r="C173" s="34"/>
      <c r="D173" s="172" t="s">
        <v>138</v>
      </c>
      <c r="E173" s="34"/>
      <c r="F173" s="173" t="s">
        <v>246</v>
      </c>
      <c r="G173" s="34"/>
      <c r="H173" s="34"/>
      <c r="I173" s="174"/>
      <c r="J173" s="34"/>
      <c r="K173" s="34"/>
      <c r="L173" s="35"/>
      <c r="M173" s="175"/>
      <c r="N173" s="176"/>
      <c r="O173" s="73"/>
      <c r="P173" s="73"/>
      <c r="Q173" s="73"/>
      <c r="R173" s="73"/>
      <c r="S173" s="73"/>
      <c r="T173" s="73"/>
      <c r="U173" s="7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5" t="s">
        <v>138</v>
      </c>
      <c r="AU173" s="15" t="s">
        <v>82</v>
      </c>
    </row>
    <row r="174" s="2" customFormat="1" ht="49.05" customHeight="1">
      <c r="A174" s="34"/>
      <c r="B174" s="157"/>
      <c r="C174" s="178" t="s">
        <v>247</v>
      </c>
      <c r="D174" s="178" t="s">
        <v>164</v>
      </c>
      <c r="E174" s="179" t="s">
        <v>248</v>
      </c>
      <c r="F174" s="180" t="s">
        <v>249</v>
      </c>
      <c r="G174" s="181" t="s">
        <v>192</v>
      </c>
      <c r="H174" s="182">
        <v>4</v>
      </c>
      <c r="I174" s="183"/>
      <c r="J174" s="184">
        <f>ROUND(I174*H174,2)</f>
        <v>0</v>
      </c>
      <c r="K174" s="180" t="s">
        <v>133</v>
      </c>
      <c r="L174" s="35"/>
      <c r="M174" s="185" t="s">
        <v>1</v>
      </c>
      <c r="N174" s="186" t="s">
        <v>40</v>
      </c>
      <c r="O174" s="73"/>
      <c r="P174" s="168">
        <f>O174*H174</f>
        <v>0</v>
      </c>
      <c r="Q174" s="168">
        <v>0</v>
      </c>
      <c r="R174" s="168">
        <f>Q174*H174</f>
        <v>0</v>
      </c>
      <c r="S174" s="168">
        <v>0</v>
      </c>
      <c r="T174" s="168">
        <f>S174*H174</f>
        <v>0</v>
      </c>
      <c r="U174" s="169" t="s">
        <v>1</v>
      </c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70" t="s">
        <v>235</v>
      </c>
      <c r="AT174" s="170" t="s">
        <v>164</v>
      </c>
      <c r="AU174" s="170" t="s">
        <v>82</v>
      </c>
      <c r="AY174" s="15" t="s">
        <v>135</v>
      </c>
      <c r="BE174" s="171">
        <f>IF(N174="základní",J174,0)</f>
        <v>0</v>
      </c>
      <c r="BF174" s="171">
        <f>IF(N174="snížená",J174,0)</f>
        <v>0</v>
      </c>
      <c r="BG174" s="171">
        <f>IF(N174="zákl. přenesená",J174,0)</f>
        <v>0</v>
      </c>
      <c r="BH174" s="171">
        <f>IF(N174="sníž. přenesená",J174,0)</f>
        <v>0</v>
      </c>
      <c r="BI174" s="171">
        <f>IF(N174="nulová",J174,0)</f>
        <v>0</v>
      </c>
      <c r="BJ174" s="15" t="s">
        <v>82</v>
      </c>
      <c r="BK174" s="171">
        <f>ROUND(I174*H174,2)</f>
        <v>0</v>
      </c>
      <c r="BL174" s="15" t="s">
        <v>235</v>
      </c>
      <c r="BM174" s="170" t="s">
        <v>250</v>
      </c>
    </row>
    <row r="175" s="2" customFormat="1">
      <c r="A175" s="34"/>
      <c r="B175" s="35"/>
      <c r="C175" s="34"/>
      <c r="D175" s="172" t="s">
        <v>138</v>
      </c>
      <c r="E175" s="34"/>
      <c r="F175" s="173" t="s">
        <v>249</v>
      </c>
      <c r="G175" s="34"/>
      <c r="H175" s="34"/>
      <c r="I175" s="174"/>
      <c r="J175" s="34"/>
      <c r="K175" s="34"/>
      <c r="L175" s="35"/>
      <c r="M175" s="175"/>
      <c r="N175" s="176"/>
      <c r="O175" s="73"/>
      <c r="P175" s="73"/>
      <c r="Q175" s="73"/>
      <c r="R175" s="73"/>
      <c r="S175" s="73"/>
      <c r="T175" s="73"/>
      <c r="U175" s="7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5" t="s">
        <v>138</v>
      </c>
      <c r="AU175" s="15" t="s">
        <v>82</v>
      </c>
    </row>
    <row r="176" s="2" customFormat="1" ht="24.15" customHeight="1">
      <c r="A176" s="34"/>
      <c r="B176" s="157"/>
      <c r="C176" s="178" t="s">
        <v>251</v>
      </c>
      <c r="D176" s="178" t="s">
        <v>164</v>
      </c>
      <c r="E176" s="179" t="s">
        <v>252</v>
      </c>
      <c r="F176" s="180" t="s">
        <v>253</v>
      </c>
      <c r="G176" s="181" t="s">
        <v>192</v>
      </c>
      <c r="H176" s="182">
        <v>1</v>
      </c>
      <c r="I176" s="183"/>
      <c r="J176" s="184">
        <f>ROUND(I176*H176,2)</f>
        <v>0</v>
      </c>
      <c r="K176" s="180" t="s">
        <v>133</v>
      </c>
      <c r="L176" s="35"/>
      <c r="M176" s="185" t="s">
        <v>1</v>
      </c>
      <c r="N176" s="186" t="s">
        <v>40</v>
      </c>
      <c r="O176" s="73"/>
      <c r="P176" s="168">
        <f>O176*H176</f>
        <v>0</v>
      </c>
      <c r="Q176" s="168">
        <v>0</v>
      </c>
      <c r="R176" s="168">
        <f>Q176*H176</f>
        <v>0</v>
      </c>
      <c r="S176" s="168">
        <v>0</v>
      </c>
      <c r="T176" s="168">
        <f>S176*H176</f>
        <v>0</v>
      </c>
      <c r="U176" s="169" t="s">
        <v>1</v>
      </c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0" t="s">
        <v>235</v>
      </c>
      <c r="AT176" s="170" t="s">
        <v>164</v>
      </c>
      <c r="AU176" s="170" t="s">
        <v>82</v>
      </c>
      <c r="AY176" s="15" t="s">
        <v>135</v>
      </c>
      <c r="BE176" s="171">
        <f>IF(N176="základní",J176,0)</f>
        <v>0</v>
      </c>
      <c r="BF176" s="171">
        <f>IF(N176="snížená",J176,0)</f>
        <v>0</v>
      </c>
      <c r="BG176" s="171">
        <f>IF(N176="zákl. přenesená",J176,0)</f>
        <v>0</v>
      </c>
      <c r="BH176" s="171">
        <f>IF(N176="sníž. přenesená",J176,0)</f>
        <v>0</v>
      </c>
      <c r="BI176" s="171">
        <f>IF(N176="nulová",J176,0)</f>
        <v>0</v>
      </c>
      <c r="BJ176" s="15" t="s">
        <v>82</v>
      </c>
      <c r="BK176" s="171">
        <f>ROUND(I176*H176,2)</f>
        <v>0</v>
      </c>
      <c r="BL176" s="15" t="s">
        <v>235</v>
      </c>
      <c r="BM176" s="170" t="s">
        <v>254</v>
      </c>
    </row>
    <row r="177" s="2" customFormat="1">
      <c r="A177" s="34"/>
      <c r="B177" s="35"/>
      <c r="C177" s="34"/>
      <c r="D177" s="172" t="s">
        <v>138</v>
      </c>
      <c r="E177" s="34"/>
      <c r="F177" s="173" t="s">
        <v>255</v>
      </c>
      <c r="G177" s="34"/>
      <c r="H177" s="34"/>
      <c r="I177" s="174"/>
      <c r="J177" s="34"/>
      <c r="K177" s="34"/>
      <c r="L177" s="35"/>
      <c r="M177" s="175"/>
      <c r="N177" s="176"/>
      <c r="O177" s="73"/>
      <c r="P177" s="73"/>
      <c r="Q177" s="73"/>
      <c r="R177" s="73"/>
      <c r="S177" s="73"/>
      <c r="T177" s="73"/>
      <c r="U177" s="7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138</v>
      </c>
      <c r="AU177" s="15" t="s">
        <v>82</v>
      </c>
    </row>
    <row r="178" s="2" customFormat="1" ht="24.15" customHeight="1">
      <c r="A178" s="34"/>
      <c r="B178" s="157"/>
      <c r="C178" s="178" t="s">
        <v>256</v>
      </c>
      <c r="D178" s="178" t="s">
        <v>164</v>
      </c>
      <c r="E178" s="179" t="s">
        <v>257</v>
      </c>
      <c r="F178" s="180" t="s">
        <v>258</v>
      </c>
      <c r="G178" s="181" t="s">
        <v>192</v>
      </c>
      <c r="H178" s="182">
        <v>8</v>
      </c>
      <c r="I178" s="183"/>
      <c r="J178" s="184">
        <f>ROUND(I178*H178,2)</f>
        <v>0</v>
      </c>
      <c r="K178" s="180" t="s">
        <v>133</v>
      </c>
      <c r="L178" s="35"/>
      <c r="M178" s="185" t="s">
        <v>1</v>
      </c>
      <c r="N178" s="186" t="s">
        <v>40</v>
      </c>
      <c r="O178" s="73"/>
      <c r="P178" s="168">
        <f>O178*H178</f>
        <v>0</v>
      </c>
      <c r="Q178" s="168">
        <v>0</v>
      </c>
      <c r="R178" s="168">
        <f>Q178*H178</f>
        <v>0</v>
      </c>
      <c r="S178" s="168">
        <v>0</v>
      </c>
      <c r="T178" s="168">
        <f>S178*H178</f>
        <v>0</v>
      </c>
      <c r="U178" s="169" t="s">
        <v>1</v>
      </c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70" t="s">
        <v>235</v>
      </c>
      <c r="AT178" s="170" t="s">
        <v>164</v>
      </c>
      <c r="AU178" s="170" t="s">
        <v>82</v>
      </c>
      <c r="AY178" s="15" t="s">
        <v>135</v>
      </c>
      <c r="BE178" s="171">
        <f>IF(N178="základní",J178,0)</f>
        <v>0</v>
      </c>
      <c r="BF178" s="171">
        <f>IF(N178="snížená",J178,0)</f>
        <v>0</v>
      </c>
      <c r="BG178" s="171">
        <f>IF(N178="zákl. přenesená",J178,0)</f>
        <v>0</v>
      </c>
      <c r="BH178" s="171">
        <f>IF(N178="sníž. přenesená",J178,0)</f>
        <v>0</v>
      </c>
      <c r="BI178" s="171">
        <f>IF(N178="nulová",J178,0)</f>
        <v>0</v>
      </c>
      <c r="BJ178" s="15" t="s">
        <v>82</v>
      </c>
      <c r="BK178" s="171">
        <f>ROUND(I178*H178,2)</f>
        <v>0</v>
      </c>
      <c r="BL178" s="15" t="s">
        <v>235</v>
      </c>
      <c r="BM178" s="170" t="s">
        <v>259</v>
      </c>
    </row>
    <row r="179" s="2" customFormat="1">
      <c r="A179" s="34"/>
      <c r="B179" s="35"/>
      <c r="C179" s="34"/>
      <c r="D179" s="172" t="s">
        <v>138</v>
      </c>
      <c r="E179" s="34"/>
      <c r="F179" s="173" t="s">
        <v>260</v>
      </c>
      <c r="G179" s="34"/>
      <c r="H179" s="34"/>
      <c r="I179" s="174"/>
      <c r="J179" s="34"/>
      <c r="K179" s="34"/>
      <c r="L179" s="35"/>
      <c r="M179" s="198"/>
      <c r="N179" s="199"/>
      <c r="O179" s="200"/>
      <c r="P179" s="200"/>
      <c r="Q179" s="200"/>
      <c r="R179" s="200"/>
      <c r="S179" s="200"/>
      <c r="T179" s="200"/>
      <c r="U179" s="201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5" t="s">
        <v>138</v>
      </c>
      <c r="AU179" s="15" t="s">
        <v>82</v>
      </c>
    </row>
    <row r="180" s="2" customFormat="1" ht="6.96" customHeight="1">
      <c r="A180" s="34"/>
      <c r="B180" s="56"/>
      <c r="C180" s="57"/>
      <c r="D180" s="57"/>
      <c r="E180" s="57"/>
      <c r="F180" s="57"/>
      <c r="G180" s="57"/>
      <c r="H180" s="57"/>
      <c r="I180" s="57"/>
      <c r="J180" s="57"/>
      <c r="K180" s="57"/>
      <c r="L180" s="35"/>
      <c r="M180" s="34"/>
      <c r="O180" s="34"/>
      <c r="P180" s="34"/>
      <c r="Q180" s="34"/>
      <c r="R180" s="34"/>
      <c r="S180" s="34"/>
      <c r="T180" s="34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</row>
  </sheetData>
  <autoFilter ref="C120:K17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104</v>
      </c>
      <c r="L4" s="18"/>
      <c r="M4" s="124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25" t="str">
        <f>'Rekapitulace stavby'!K6</f>
        <v>Oprava EOV v žst. Dětřichov nad Bystřicí</v>
      </c>
      <c r="F7" s="28"/>
      <c r="G7" s="28"/>
      <c r="H7" s="28"/>
      <c r="L7" s="18"/>
    </row>
    <row r="8" s="1" customFormat="1" ht="12" customHeight="1">
      <c r="B8" s="18"/>
      <c r="D8" s="28" t="s">
        <v>105</v>
      </c>
      <c r="L8" s="18"/>
    </row>
    <row r="9" s="2" customFormat="1" ht="16.5" customHeight="1">
      <c r="A9" s="34"/>
      <c r="B9" s="35"/>
      <c r="C9" s="34"/>
      <c r="D9" s="34"/>
      <c r="E9" s="125" t="s">
        <v>106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261</v>
      </c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'Rekapitulace stavby'!AN8</f>
        <v>26. 5. 2023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'Rekapitulace stavby'!E14</f>
        <v>Vyplň údaj</v>
      </c>
      <c r="F20" s="23"/>
      <c r="G20" s="23"/>
      <c r="H20" s="23"/>
      <c r="I20" s="28" t="s">
        <v>27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26</v>
      </c>
      <c r="F23" s="34"/>
      <c r="G23" s="34"/>
      <c r="H23" s="34"/>
      <c r="I23" s="28" t="s">
        <v>27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26"/>
      <c r="B29" s="127"/>
      <c r="C29" s="126"/>
      <c r="D29" s="126"/>
      <c r="E29" s="32" t="s">
        <v>1</v>
      </c>
      <c r="F29" s="32"/>
      <c r="G29" s="32"/>
      <c r="H29" s="32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9" t="s">
        <v>35</v>
      </c>
      <c r="E32" s="34"/>
      <c r="F32" s="34"/>
      <c r="G32" s="34"/>
      <c r="H32" s="34"/>
      <c r="I32" s="34"/>
      <c r="J32" s="92">
        <f>ROUND(J124,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0" t="s">
        <v>39</v>
      </c>
      <c r="E35" s="28" t="s">
        <v>40</v>
      </c>
      <c r="F35" s="131">
        <f>ROUND((SUM(BE124:BE177)),  2)</f>
        <v>0</v>
      </c>
      <c r="G35" s="34"/>
      <c r="H35" s="34"/>
      <c r="I35" s="132">
        <v>0.20999999999999999</v>
      </c>
      <c r="J35" s="131">
        <f>ROUND(((SUM(BE124:BE177))*I35),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41</v>
      </c>
      <c r="F36" s="131">
        <f>ROUND((SUM(BF124:BF177)),  2)</f>
        <v>0</v>
      </c>
      <c r="G36" s="34"/>
      <c r="H36" s="34"/>
      <c r="I36" s="132">
        <v>0.14999999999999999</v>
      </c>
      <c r="J36" s="131">
        <f>ROUND(((SUM(BF124:BF177))*I36),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1">
        <f>ROUND((SUM(BG124:BG177)),  2)</f>
        <v>0</v>
      </c>
      <c r="G37" s="34"/>
      <c r="H37" s="34"/>
      <c r="I37" s="132">
        <v>0.20999999999999999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1">
        <f>ROUND((SUM(BH124:BH177)),  2)</f>
        <v>0</v>
      </c>
      <c r="G38" s="34"/>
      <c r="H38" s="34"/>
      <c r="I38" s="132">
        <v>0.14999999999999999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44</v>
      </c>
      <c r="F39" s="131">
        <f>ROUND((SUM(BI124:BI177)),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3"/>
      <c r="D41" s="134" t="s">
        <v>45</v>
      </c>
      <c r="E41" s="77"/>
      <c r="F41" s="77"/>
      <c r="G41" s="135" t="s">
        <v>46</v>
      </c>
      <c r="H41" s="136" t="s">
        <v>47</v>
      </c>
      <c r="I41" s="77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9" t="s">
        <v>51</v>
      </c>
      <c r="G61" s="54" t="s">
        <v>50</v>
      </c>
      <c r="H61" s="37"/>
      <c r="I61" s="37"/>
      <c r="J61" s="140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9" t="s">
        <v>51</v>
      </c>
      <c r="G76" s="54" t="s">
        <v>50</v>
      </c>
      <c r="H76" s="37"/>
      <c r="I76" s="37"/>
      <c r="J76" s="140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5" t="str">
        <f>E7</f>
        <v>Oprava EOV v žst. Dětřichov nad Bystřicí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105</v>
      </c>
      <c r="L86" s="18"/>
    </row>
    <row r="87" s="2" customFormat="1" ht="16.5" customHeight="1">
      <c r="A87" s="34"/>
      <c r="B87" s="35"/>
      <c r="C87" s="34"/>
      <c r="D87" s="34"/>
      <c r="E87" s="125" t="s">
        <v>106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107</v>
      </c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02 - URS</v>
      </c>
      <c r="F89" s="34"/>
      <c r="G89" s="34"/>
      <c r="H89" s="34"/>
      <c r="I89" s="34"/>
      <c r="J89" s="34"/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Dětřichov nad Bystřicí</v>
      </c>
      <c r="G91" s="34"/>
      <c r="H91" s="34"/>
      <c r="I91" s="28" t="s">
        <v>22</v>
      </c>
      <c r="J91" s="65" t="str">
        <f>IF(J14="","",J14)</f>
        <v>26. 5. 2023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 xml:space="preserve"> </v>
      </c>
      <c r="G93" s="34"/>
      <c r="H93" s="34"/>
      <c r="I93" s="28" t="s">
        <v>30</v>
      </c>
      <c r="J93" s="32" t="str">
        <f>E23</f>
        <v xml:space="preserve"> </v>
      </c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Kamarád Vladimír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1" t="s">
        <v>110</v>
      </c>
      <c r="D96" s="133"/>
      <c r="E96" s="133"/>
      <c r="F96" s="133"/>
      <c r="G96" s="133"/>
      <c r="H96" s="133"/>
      <c r="I96" s="133"/>
      <c r="J96" s="142" t="s">
        <v>111</v>
      </c>
      <c r="K96" s="13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3" t="s">
        <v>112</v>
      </c>
      <c r="D98" s="34"/>
      <c r="E98" s="34"/>
      <c r="F98" s="34"/>
      <c r="G98" s="34"/>
      <c r="H98" s="34"/>
      <c r="I98" s="34"/>
      <c r="J98" s="92">
        <f>J124</f>
        <v>0</v>
      </c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113</v>
      </c>
    </row>
    <row r="99" s="9" customFormat="1" ht="24.96" customHeight="1">
      <c r="A99" s="9"/>
      <c r="B99" s="144"/>
      <c r="C99" s="9"/>
      <c r="D99" s="145" t="s">
        <v>262</v>
      </c>
      <c r="E99" s="146"/>
      <c r="F99" s="146"/>
      <c r="G99" s="146"/>
      <c r="H99" s="146"/>
      <c r="I99" s="146"/>
      <c r="J99" s="147">
        <f>J125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4"/>
      <c r="C100" s="9"/>
      <c r="D100" s="145" t="s">
        <v>263</v>
      </c>
      <c r="E100" s="146"/>
      <c r="F100" s="146"/>
      <c r="G100" s="146"/>
      <c r="H100" s="146"/>
      <c r="I100" s="146"/>
      <c r="J100" s="147">
        <f>J135</f>
        <v>0</v>
      </c>
      <c r="K100" s="9"/>
      <c r="L100" s="14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2" customFormat="1" ht="19.92" customHeight="1">
      <c r="A101" s="12"/>
      <c r="B101" s="202"/>
      <c r="C101" s="12"/>
      <c r="D101" s="203" t="s">
        <v>264</v>
      </c>
      <c r="E101" s="204"/>
      <c r="F101" s="204"/>
      <c r="G101" s="204"/>
      <c r="H101" s="204"/>
      <c r="I101" s="204"/>
      <c r="J101" s="205">
        <f>J136</f>
        <v>0</v>
      </c>
      <c r="K101" s="12"/>
      <c r="L101" s="20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9" customFormat="1" ht="24.96" customHeight="1">
      <c r="A102" s="9"/>
      <c r="B102" s="144"/>
      <c r="C102" s="9"/>
      <c r="D102" s="145" t="s">
        <v>265</v>
      </c>
      <c r="E102" s="146"/>
      <c r="F102" s="146"/>
      <c r="G102" s="146"/>
      <c r="H102" s="146"/>
      <c r="I102" s="146"/>
      <c r="J102" s="147">
        <f>J174</f>
        <v>0</v>
      </c>
      <c r="K102" s="9"/>
      <c r="L102" s="14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115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25" t="str">
        <f>E7</f>
        <v>Oprava EOV v žst. Dětřichov nad Bystřicí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1" customFormat="1" ht="12" customHeight="1">
      <c r="B113" s="18"/>
      <c r="C113" s="28" t="s">
        <v>105</v>
      </c>
      <c r="L113" s="18"/>
    </row>
    <row r="114" s="2" customFormat="1" ht="16.5" customHeight="1">
      <c r="A114" s="34"/>
      <c r="B114" s="35"/>
      <c r="C114" s="34"/>
      <c r="D114" s="34"/>
      <c r="E114" s="125" t="s">
        <v>106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107</v>
      </c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6.5" customHeight="1">
      <c r="A116" s="34"/>
      <c r="B116" s="35"/>
      <c r="C116" s="34"/>
      <c r="D116" s="34"/>
      <c r="E116" s="63" t="str">
        <f>E11</f>
        <v>02 - URS</v>
      </c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2" customHeight="1">
      <c r="A118" s="34"/>
      <c r="B118" s="35"/>
      <c r="C118" s="28" t="s">
        <v>20</v>
      </c>
      <c r="D118" s="34"/>
      <c r="E118" s="34"/>
      <c r="F118" s="23" t="str">
        <f>F14</f>
        <v>Dětřichov nad Bystřicí</v>
      </c>
      <c r="G118" s="34"/>
      <c r="H118" s="34"/>
      <c r="I118" s="28" t="s">
        <v>22</v>
      </c>
      <c r="J118" s="65" t="str">
        <f>IF(J14="","",J14)</f>
        <v>26. 5. 2023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6.96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5.15" customHeight="1">
      <c r="A120" s="34"/>
      <c r="B120" s="35"/>
      <c r="C120" s="28" t="s">
        <v>24</v>
      </c>
      <c r="D120" s="34"/>
      <c r="E120" s="34"/>
      <c r="F120" s="23" t="str">
        <f>E17</f>
        <v xml:space="preserve"> </v>
      </c>
      <c r="G120" s="34"/>
      <c r="H120" s="34"/>
      <c r="I120" s="28" t="s">
        <v>30</v>
      </c>
      <c r="J120" s="32" t="str">
        <f>E23</f>
        <v xml:space="preserve"> </v>
      </c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28</v>
      </c>
      <c r="D121" s="34"/>
      <c r="E121" s="34"/>
      <c r="F121" s="23" t="str">
        <f>IF(E20="","",E20)</f>
        <v>Vyplň údaj</v>
      </c>
      <c r="G121" s="34"/>
      <c r="H121" s="34"/>
      <c r="I121" s="28" t="s">
        <v>32</v>
      </c>
      <c r="J121" s="32" t="str">
        <f>E26</f>
        <v>Kamarád Vladimír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0.32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10" customFormat="1" ht="29.28" customHeight="1">
      <c r="A123" s="148"/>
      <c r="B123" s="149"/>
      <c r="C123" s="150" t="s">
        <v>116</v>
      </c>
      <c r="D123" s="151" t="s">
        <v>60</v>
      </c>
      <c r="E123" s="151" t="s">
        <v>56</v>
      </c>
      <c r="F123" s="151" t="s">
        <v>57</v>
      </c>
      <c r="G123" s="151" t="s">
        <v>117</v>
      </c>
      <c r="H123" s="151" t="s">
        <v>118</v>
      </c>
      <c r="I123" s="151" t="s">
        <v>119</v>
      </c>
      <c r="J123" s="151" t="s">
        <v>111</v>
      </c>
      <c r="K123" s="152" t="s">
        <v>120</v>
      </c>
      <c r="L123" s="153"/>
      <c r="M123" s="82" t="s">
        <v>1</v>
      </c>
      <c r="N123" s="83" t="s">
        <v>39</v>
      </c>
      <c r="O123" s="83" t="s">
        <v>121</v>
      </c>
      <c r="P123" s="83" t="s">
        <v>122</v>
      </c>
      <c r="Q123" s="83" t="s">
        <v>123</v>
      </c>
      <c r="R123" s="83" t="s">
        <v>124</v>
      </c>
      <c r="S123" s="83" t="s">
        <v>125</v>
      </c>
      <c r="T123" s="83" t="s">
        <v>126</v>
      </c>
      <c r="U123" s="84" t="s">
        <v>127</v>
      </c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</row>
    <row r="124" s="2" customFormat="1" ht="22.8" customHeight="1">
      <c r="A124" s="34"/>
      <c r="B124" s="35"/>
      <c r="C124" s="89" t="s">
        <v>128</v>
      </c>
      <c r="D124" s="34"/>
      <c r="E124" s="34"/>
      <c r="F124" s="34"/>
      <c r="G124" s="34"/>
      <c r="H124" s="34"/>
      <c r="I124" s="34"/>
      <c r="J124" s="154">
        <f>BK124</f>
        <v>0</v>
      </c>
      <c r="K124" s="34"/>
      <c r="L124" s="35"/>
      <c r="M124" s="85"/>
      <c r="N124" s="69"/>
      <c r="O124" s="86"/>
      <c r="P124" s="155">
        <f>P125+P135+P174</f>
        <v>0</v>
      </c>
      <c r="Q124" s="86"/>
      <c r="R124" s="155">
        <f>R125+R135+R174</f>
        <v>45.801659999999991</v>
      </c>
      <c r="S124" s="86"/>
      <c r="T124" s="155">
        <f>T125+T135+T174</f>
        <v>0</v>
      </c>
      <c r="U124" s="87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74</v>
      </c>
      <c r="AU124" s="15" t="s">
        <v>113</v>
      </c>
      <c r="BK124" s="156">
        <f>BK125+BK135+BK174</f>
        <v>0</v>
      </c>
    </row>
    <row r="125" s="11" customFormat="1" ht="25.92" customHeight="1">
      <c r="A125" s="11"/>
      <c r="B125" s="187"/>
      <c r="C125" s="11"/>
      <c r="D125" s="188" t="s">
        <v>74</v>
      </c>
      <c r="E125" s="189" t="s">
        <v>82</v>
      </c>
      <c r="F125" s="189" t="s">
        <v>266</v>
      </c>
      <c r="G125" s="11"/>
      <c r="H125" s="11"/>
      <c r="I125" s="190"/>
      <c r="J125" s="191">
        <f>BK125</f>
        <v>0</v>
      </c>
      <c r="K125" s="11"/>
      <c r="L125" s="187"/>
      <c r="M125" s="192"/>
      <c r="N125" s="193"/>
      <c r="O125" s="193"/>
      <c r="P125" s="194">
        <f>SUM(P126:P134)</f>
        <v>0</v>
      </c>
      <c r="Q125" s="193"/>
      <c r="R125" s="194">
        <f>SUM(R126:R134)</f>
        <v>0.1008</v>
      </c>
      <c r="S125" s="193"/>
      <c r="T125" s="194">
        <f>SUM(T126:T134)</f>
        <v>0</v>
      </c>
      <c r="U125" s="195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88" t="s">
        <v>82</v>
      </c>
      <c r="AT125" s="196" t="s">
        <v>74</v>
      </c>
      <c r="AU125" s="196" t="s">
        <v>75</v>
      </c>
      <c r="AY125" s="188" t="s">
        <v>135</v>
      </c>
      <c r="BK125" s="197">
        <f>SUM(BK126:BK134)</f>
        <v>0</v>
      </c>
    </row>
    <row r="126" s="2" customFormat="1" ht="44.25" customHeight="1">
      <c r="A126" s="34"/>
      <c r="B126" s="157"/>
      <c r="C126" s="178" t="s">
        <v>267</v>
      </c>
      <c r="D126" s="178" t="s">
        <v>164</v>
      </c>
      <c r="E126" s="179" t="s">
        <v>268</v>
      </c>
      <c r="F126" s="180" t="s">
        <v>269</v>
      </c>
      <c r="G126" s="181" t="s">
        <v>132</v>
      </c>
      <c r="H126" s="182">
        <v>28</v>
      </c>
      <c r="I126" s="183"/>
      <c r="J126" s="184">
        <f>ROUND(I126*H126,2)</f>
        <v>0</v>
      </c>
      <c r="K126" s="180" t="s">
        <v>270</v>
      </c>
      <c r="L126" s="35"/>
      <c r="M126" s="185" t="s">
        <v>1</v>
      </c>
      <c r="N126" s="186" t="s">
        <v>40</v>
      </c>
      <c r="O126" s="73"/>
      <c r="P126" s="168">
        <f>O126*H126</f>
        <v>0</v>
      </c>
      <c r="Q126" s="168">
        <v>0.0035999999999999999</v>
      </c>
      <c r="R126" s="168">
        <f>Q126*H126</f>
        <v>0.1008</v>
      </c>
      <c r="S126" s="168">
        <v>0</v>
      </c>
      <c r="T126" s="168">
        <f>S126*H126</f>
        <v>0</v>
      </c>
      <c r="U126" s="169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0" t="s">
        <v>136</v>
      </c>
      <c r="AT126" s="170" t="s">
        <v>164</v>
      </c>
      <c r="AU126" s="170" t="s">
        <v>82</v>
      </c>
      <c r="AY126" s="15" t="s">
        <v>135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5" t="s">
        <v>82</v>
      </c>
      <c r="BK126" s="171">
        <f>ROUND(I126*H126,2)</f>
        <v>0</v>
      </c>
      <c r="BL126" s="15" t="s">
        <v>136</v>
      </c>
      <c r="BM126" s="170" t="s">
        <v>271</v>
      </c>
    </row>
    <row r="127" s="2" customFormat="1">
      <c r="A127" s="34"/>
      <c r="B127" s="35"/>
      <c r="C127" s="34"/>
      <c r="D127" s="172" t="s">
        <v>138</v>
      </c>
      <c r="E127" s="34"/>
      <c r="F127" s="173" t="s">
        <v>272</v>
      </c>
      <c r="G127" s="34"/>
      <c r="H127" s="34"/>
      <c r="I127" s="174"/>
      <c r="J127" s="34"/>
      <c r="K127" s="34"/>
      <c r="L127" s="35"/>
      <c r="M127" s="175"/>
      <c r="N127" s="176"/>
      <c r="O127" s="73"/>
      <c r="P127" s="73"/>
      <c r="Q127" s="73"/>
      <c r="R127" s="73"/>
      <c r="S127" s="73"/>
      <c r="T127" s="73"/>
      <c r="U127" s="7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138</v>
      </c>
      <c r="AU127" s="15" t="s">
        <v>82</v>
      </c>
    </row>
    <row r="128" s="2" customFormat="1">
      <c r="A128" s="34"/>
      <c r="B128" s="35"/>
      <c r="C128" s="34"/>
      <c r="D128" s="206" t="s">
        <v>273</v>
      </c>
      <c r="E128" s="34"/>
      <c r="F128" s="207" t="s">
        <v>274</v>
      </c>
      <c r="G128" s="34"/>
      <c r="H128" s="34"/>
      <c r="I128" s="174"/>
      <c r="J128" s="34"/>
      <c r="K128" s="34"/>
      <c r="L128" s="35"/>
      <c r="M128" s="175"/>
      <c r="N128" s="176"/>
      <c r="O128" s="73"/>
      <c r="P128" s="73"/>
      <c r="Q128" s="73"/>
      <c r="R128" s="73"/>
      <c r="S128" s="73"/>
      <c r="T128" s="73"/>
      <c r="U128" s="7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273</v>
      </c>
      <c r="AU128" s="15" t="s">
        <v>82</v>
      </c>
    </row>
    <row r="129" s="2" customFormat="1" ht="24.15" customHeight="1">
      <c r="A129" s="34"/>
      <c r="B129" s="157"/>
      <c r="C129" s="178" t="s">
        <v>275</v>
      </c>
      <c r="D129" s="178" t="s">
        <v>164</v>
      </c>
      <c r="E129" s="179" t="s">
        <v>276</v>
      </c>
      <c r="F129" s="180" t="s">
        <v>277</v>
      </c>
      <c r="G129" s="181" t="s">
        <v>192</v>
      </c>
      <c r="H129" s="182">
        <v>1</v>
      </c>
      <c r="I129" s="183"/>
      <c r="J129" s="184">
        <f>ROUND(I129*H129,2)</f>
        <v>0</v>
      </c>
      <c r="K129" s="180" t="s">
        <v>270</v>
      </c>
      <c r="L129" s="35"/>
      <c r="M129" s="185" t="s">
        <v>1</v>
      </c>
      <c r="N129" s="186" t="s">
        <v>40</v>
      </c>
      <c r="O129" s="73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8">
        <f>S129*H129</f>
        <v>0</v>
      </c>
      <c r="U129" s="169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0" t="s">
        <v>136</v>
      </c>
      <c r="AT129" s="170" t="s">
        <v>164</v>
      </c>
      <c r="AU129" s="170" t="s">
        <v>82</v>
      </c>
      <c r="AY129" s="15" t="s">
        <v>135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5" t="s">
        <v>82</v>
      </c>
      <c r="BK129" s="171">
        <f>ROUND(I129*H129,2)</f>
        <v>0</v>
      </c>
      <c r="BL129" s="15" t="s">
        <v>136</v>
      </c>
      <c r="BM129" s="170" t="s">
        <v>278</v>
      </c>
    </row>
    <row r="130" s="2" customFormat="1">
      <c r="A130" s="34"/>
      <c r="B130" s="35"/>
      <c r="C130" s="34"/>
      <c r="D130" s="172" t="s">
        <v>138</v>
      </c>
      <c r="E130" s="34"/>
      <c r="F130" s="173" t="s">
        <v>279</v>
      </c>
      <c r="G130" s="34"/>
      <c r="H130" s="34"/>
      <c r="I130" s="174"/>
      <c r="J130" s="34"/>
      <c r="K130" s="34"/>
      <c r="L130" s="35"/>
      <c r="M130" s="175"/>
      <c r="N130" s="176"/>
      <c r="O130" s="73"/>
      <c r="P130" s="73"/>
      <c r="Q130" s="73"/>
      <c r="R130" s="73"/>
      <c r="S130" s="73"/>
      <c r="T130" s="73"/>
      <c r="U130" s="7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138</v>
      </c>
      <c r="AU130" s="15" t="s">
        <v>82</v>
      </c>
    </row>
    <row r="131" s="2" customFormat="1">
      <c r="A131" s="34"/>
      <c r="B131" s="35"/>
      <c r="C131" s="34"/>
      <c r="D131" s="206" t="s">
        <v>273</v>
      </c>
      <c r="E131" s="34"/>
      <c r="F131" s="207" t="s">
        <v>280</v>
      </c>
      <c r="G131" s="34"/>
      <c r="H131" s="34"/>
      <c r="I131" s="174"/>
      <c r="J131" s="34"/>
      <c r="K131" s="34"/>
      <c r="L131" s="35"/>
      <c r="M131" s="175"/>
      <c r="N131" s="176"/>
      <c r="O131" s="73"/>
      <c r="P131" s="73"/>
      <c r="Q131" s="73"/>
      <c r="R131" s="73"/>
      <c r="S131" s="73"/>
      <c r="T131" s="73"/>
      <c r="U131" s="7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273</v>
      </c>
      <c r="AU131" s="15" t="s">
        <v>82</v>
      </c>
    </row>
    <row r="132" s="2" customFormat="1" ht="24.15" customHeight="1">
      <c r="A132" s="34"/>
      <c r="B132" s="157"/>
      <c r="C132" s="178" t="s">
        <v>281</v>
      </c>
      <c r="D132" s="178" t="s">
        <v>164</v>
      </c>
      <c r="E132" s="179" t="s">
        <v>282</v>
      </c>
      <c r="F132" s="180" t="s">
        <v>283</v>
      </c>
      <c r="G132" s="181" t="s">
        <v>192</v>
      </c>
      <c r="H132" s="182">
        <v>1</v>
      </c>
      <c r="I132" s="183"/>
      <c r="J132" s="184">
        <f>ROUND(I132*H132,2)</f>
        <v>0</v>
      </c>
      <c r="K132" s="180" t="s">
        <v>270</v>
      </c>
      <c r="L132" s="35"/>
      <c r="M132" s="185" t="s">
        <v>1</v>
      </c>
      <c r="N132" s="186" t="s">
        <v>40</v>
      </c>
      <c r="O132" s="73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8">
        <f>S132*H132</f>
        <v>0</v>
      </c>
      <c r="U132" s="169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0" t="s">
        <v>284</v>
      </c>
      <c r="AT132" s="170" t="s">
        <v>164</v>
      </c>
      <c r="AU132" s="170" t="s">
        <v>82</v>
      </c>
      <c r="AY132" s="15" t="s">
        <v>135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5" t="s">
        <v>82</v>
      </c>
      <c r="BK132" s="171">
        <f>ROUND(I132*H132,2)</f>
        <v>0</v>
      </c>
      <c r="BL132" s="15" t="s">
        <v>284</v>
      </c>
      <c r="BM132" s="170" t="s">
        <v>285</v>
      </c>
    </row>
    <row r="133" s="2" customFormat="1">
      <c r="A133" s="34"/>
      <c r="B133" s="35"/>
      <c r="C133" s="34"/>
      <c r="D133" s="172" t="s">
        <v>138</v>
      </c>
      <c r="E133" s="34"/>
      <c r="F133" s="173" t="s">
        <v>286</v>
      </c>
      <c r="G133" s="34"/>
      <c r="H133" s="34"/>
      <c r="I133" s="174"/>
      <c r="J133" s="34"/>
      <c r="K133" s="34"/>
      <c r="L133" s="35"/>
      <c r="M133" s="175"/>
      <c r="N133" s="176"/>
      <c r="O133" s="73"/>
      <c r="P133" s="73"/>
      <c r="Q133" s="73"/>
      <c r="R133" s="73"/>
      <c r="S133" s="73"/>
      <c r="T133" s="73"/>
      <c r="U133" s="7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138</v>
      </c>
      <c r="AU133" s="15" t="s">
        <v>82</v>
      </c>
    </row>
    <row r="134" s="2" customFormat="1">
      <c r="A134" s="34"/>
      <c r="B134" s="35"/>
      <c r="C134" s="34"/>
      <c r="D134" s="206" t="s">
        <v>273</v>
      </c>
      <c r="E134" s="34"/>
      <c r="F134" s="207" t="s">
        <v>287</v>
      </c>
      <c r="G134" s="34"/>
      <c r="H134" s="34"/>
      <c r="I134" s="174"/>
      <c r="J134" s="34"/>
      <c r="K134" s="34"/>
      <c r="L134" s="35"/>
      <c r="M134" s="175"/>
      <c r="N134" s="176"/>
      <c r="O134" s="73"/>
      <c r="P134" s="73"/>
      <c r="Q134" s="73"/>
      <c r="R134" s="73"/>
      <c r="S134" s="73"/>
      <c r="T134" s="73"/>
      <c r="U134" s="7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273</v>
      </c>
      <c r="AU134" s="15" t="s">
        <v>82</v>
      </c>
    </row>
    <row r="135" s="11" customFormat="1" ht="25.92" customHeight="1">
      <c r="A135" s="11"/>
      <c r="B135" s="187"/>
      <c r="C135" s="11"/>
      <c r="D135" s="188" t="s">
        <v>74</v>
      </c>
      <c r="E135" s="189" t="s">
        <v>129</v>
      </c>
      <c r="F135" s="189" t="s">
        <v>288</v>
      </c>
      <c r="G135" s="11"/>
      <c r="H135" s="11"/>
      <c r="I135" s="190"/>
      <c r="J135" s="191">
        <f>BK135</f>
        <v>0</v>
      </c>
      <c r="K135" s="11"/>
      <c r="L135" s="187"/>
      <c r="M135" s="192"/>
      <c r="N135" s="193"/>
      <c r="O135" s="193"/>
      <c r="P135" s="194">
        <f>P136</f>
        <v>0</v>
      </c>
      <c r="Q135" s="193"/>
      <c r="R135" s="194">
        <f>R136</f>
        <v>45.700859999999992</v>
      </c>
      <c r="S135" s="193"/>
      <c r="T135" s="194">
        <f>T136</f>
        <v>0</v>
      </c>
      <c r="U135" s="195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88" t="s">
        <v>143</v>
      </c>
      <c r="AT135" s="196" t="s">
        <v>74</v>
      </c>
      <c r="AU135" s="196" t="s">
        <v>75</v>
      </c>
      <c r="AY135" s="188" t="s">
        <v>135</v>
      </c>
      <c r="BK135" s="197">
        <f>BK136</f>
        <v>0</v>
      </c>
    </row>
    <row r="136" s="11" customFormat="1" ht="22.8" customHeight="1">
      <c r="A136" s="11"/>
      <c r="B136" s="187"/>
      <c r="C136" s="11"/>
      <c r="D136" s="188" t="s">
        <v>74</v>
      </c>
      <c r="E136" s="208" t="s">
        <v>289</v>
      </c>
      <c r="F136" s="208" t="s">
        <v>290</v>
      </c>
      <c r="G136" s="11"/>
      <c r="H136" s="11"/>
      <c r="I136" s="190"/>
      <c r="J136" s="209">
        <f>BK136</f>
        <v>0</v>
      </c>
      <c r="K136" s="11"/>
      <c r="L136" s="187"/>
      <c r="M136" s="192"/>
      <c r="N136" s="193"/>
      <c r="O136" s="193"/>
      <c r="P136" s="194">
        <f>SUM(P137:P173)</f>
        <v>0</v>
      </c>
      <c r="Q136" s="193"/>
      <c r="R136" s="194">
        <f>SUM(R137:R173)</f>
        <v>45.700859999999992</v>
      </c>
      <c r="S136" s="193"/>
      <c r="T136" s="194">
        <f>SUM(T137:T173)</f>
        <v>0</v>
      </c>
      <c r="U136" s="195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188" t="s">
        <v>143</v>
      </c>
      <c r="AT136" s="196" t="s">
        <v>74</v>
      </c>
      <c r="AU136" s="196" t="s">
        <v>82</v>
      </c>
      <c r="AY136" s="188" t="s">
        <v>135</v>
      </c>
      <c r="BK136" s="197">
        <f>SUM(BK137:BK173)</f>
        <v>0</v>
      </c>
    </row>
    <row r="137" s="2" customFormat="1" ht="24.15" customHeight="1">
      <c r="A137" s="34"/>
      <c r="B137" s="157"/>
      <c r="C137" s="178" t="s">
        <v>160</v>
      </c>
      <c r="D137" s="178" t="s">
        <v>164</v>
      </c>
      <c r="E137" s="179" t="s">
        <v>291</v>
      </c>
      <c r="F137" s="180" t="s">
        <v>292</v>
      </c>
      <c r="G137" s="181" t="s">
        <v>132</v>
      </c>
      <c r="H137" s="182">
        <v>300</v>
      </c>
      <c r="I137" s="183"/>
      <c r="J137" s="184">
        <f>ROUND(I137*H137,2)</f>
        <v>0</v>
      </c>
      <c r="K137" s="180" t="s">
        <v>270</v>
      </c>
      <c r="L137" s="35"/>
      <c r="M137" s="185" t="s">
        <v>1</v>
      </c>
      <c r="N137" s="186" t="s">
        <v>40</v>
      </c>
      <c r="O137" s="73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8">
        <f>S137*H137</f>
        <v>0</v>
      </c>
      <c r="U137" s="169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0" t="s">
        <v>284</v>
      </c>
      <c r="AT137" s="170" t="s">
        <v>164</v>
      </c>
      <c r="AU137" s="170" t="s">
        <v>84</v>
      </c>
      <c r="AY137" s="15" t="s">
        <v>135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5" t="s">
        <v>82</v>
      </c>
      <c r="BK137" s="171">
        <f>ROUND(I137*H137,2)</f>
        <v>0</v>
      </c>
      <c r="BL137" s="15" t="s">
        <v>284</v>
      </c>
      <c r="BM137" s="170" t="s">
        <v>293</v>
      </c>
    </row>
    <row r="138" s="2" customFormat="1">
      <c r="A138" s="34"/>
      <c r="B138" s="35"/>
      <c r="C138" s="34"/>
      <c r="D138" s="172" t="s">
        <v>138</v>
      </c>
      <c r="E138" s="34"/>
      <c r="F138" s="173" t="s">
        <v>294</v>
      </c>
      <c r="G138" s="34"/>
      <c r="H138" s="34"/>
      <c r="I138" s="174"/>
      <c r="J138" s="34"/>
      <c r="K138" s="34"/>
      <c r="L138" s="35"/>
      <c r="M138" s="175"/>
      <c r="N138" s="176"/>
      <c r="O138" s="73"/>
      <c r="P138" s="73"/>
      <c r="Q138" s="73"/>
      <c r="R138" s="73"/>
      <c r="S138" s="73"/>
      <c r="T138" s="73"/>
      <c r="U138" s="7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138</v>
      </c>
      <c r="AU138" s="15" t="s">
        <v>84</v>
      </c>
    </row>
    <row r="139" s="2" customFormat="1">
      <c r="A139" s="34"/>
      <c r="B139" s="35"/>
      <c r="C139" s="34"/>
      <c r="D139" s="206" t="s">
        <v>273</v>
      </c>
      <c r="E139" s="34"/>
      <c r="F139" s="207" t="s">
        <v>295</v>
      </c>
      <c r="G139" s="34"/>
      <c r="H139" s="34"/>
      <c r="I139" s="174"/>
      <c r="J139" s="34"/>
      <c r="K139" s="34"/>
      <c r="L139" s="35"/>
      <c r="M139" s="175"/>
      <c r="N139" s="176"/>
      <c r="O139" s="73"/>
      <c r="P139" s="73"/>
      <c r="Q139" s="73"/>
      <c r="R139" s="73"/>
      <c r="S139" s="73"/>
      <c r="T139" s="73"/>
      <c r="U139" s="7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273</v>
      </c>
      <c r="AU139" s="15" t="s">
        <v>84</v>
      </c>
    </row>
    <row r="140" s="2" customFormat="1" ht="24.15" customHeight="1">
      <c r="A140" s="34"/>
      <c r="B140" s="157"/>
      <c r="C140" s="178" t="s">
        <v>134</v>
      </c>
      <c r="D140" s="178" t="s">
        <v>164</v>
      </c>
      <c r="E140" s="179" t="s">
        <v>296</v>
      </c>
      <c r="F140" s="180" t="s">
        <v>297</v>
      </c>
      <c r="G140" s="181" t="s">
        <v>132</v>
      </c>
      <c r="H140" s="182">
        <v>50</v>
      </c>
      <c r="I140" s="183"/>
      <c r="J140" s="184">
        <f>ROUND(I140*H140,2)</f>
        <v>0</v>
      </c>
      <c r="K140" s="180" t="s">
        <v>270</v>
      </c>
      <c r="L140" s="35"/>
      <c r="M140" s="185" t="s">
        <v>1</v>
      </c>
      <c r="N140" s="186" t="s">
        <v>40</v>
      </c>
      <c r="O140" s="73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8">
        <f>S140*H140</f>
        <v>0</v>
      </c>
      <c r="U140" s="169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284</v>
      </c>
      <c r="AT140" s="170" t="s">
        <v>164</v>
      </c>
      <c r="AU140" s="170" t="s">
        <v>84</v>
      </c>
      <c r="AY140" s="15" t="s">
        <v>135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5" t="s">
        <v>82</v>
      </c>
      <c r="BK140" s="171">
        <f>ROUND(I140*H140,2)</f>
        <v>0</v>
      </c>
      <c r="BL140" s="15" t="s">
        <v>284</v>
      </c>
      <c r="BM140" s="170" t="s">
        <v>298</v>
      </c>
    </row>
    <row r="141" s="2" customFormat="1">
      <c r="A141" s="34"/>
      <c r="B141" s="35"/>
      <c r="C141" s="34"/>
      <c r="D141" s="172" t="s">
        <v>138</v>
      </c>
      <c r="E141" s="34"/>
      <c r="F141" s="173" t="s">
        <v>299</v>
      </c>
      <c r="G141" s="34"/>
      <c r="H141" s="34"/>
      <c r="I141" s="174"/>
      <c r="J141" s="34"/>
      <c r="K141" s="34"/>
      <c r="L141" s="35"/>
      <c r="M141" s="175"/>
      <c r="N141" s="176"/>
      <c r="O141" s="73"/>
      <c r="P141" s="73"/>
      <c r="Q141" s="73"/>
      <c r="R141" s="73"/>
      <c r="S141" s="73"/>
      <c r="T141" s="73"/>
      <c r="U141" s="7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138</v>
      </c>
      <c r="AU141" s="15" t="s">
        <v>84</v>
      </c>
    </row>
    <row r="142" s="2" customFormat="1">
      <c r="A142" s="34"/>
      <c r="B142" s="35"/>
      <c r="C142" s="34"/>
      <c r="D142" s="206" t="s">
        <v>273</v>
      </c>
      <c r="E142" s="34"/>
      <c r="F142" s="207" t="s">
        <v>300</v>
      </c>
      <c r="G142" s="34"/>
      <c r="H142" s="34"/>
      <c r="I142" s="174"/>
      <c r="J142" s="34"/>
      <c r="K142" s="34"/>
      <c r="L142" s="35"/>
      <c r="M142" s="175"/>
      <c r="N142" s="176"/>
      <c r="O142" s="73"/>
      <c r="P142" s="73"/>
      <c r="Q142" s="73"/>
      <c r="R142" s="73"/>
      <c r="S142" s="73"/>
      <c r="T142" s="73"/>
      <c r="U142" s="7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273</v>
      </c>
      <c r="AU142" s="15" t="s">
        <v>84</v>
      </c>
    </row>
    <row r="143" s="2" customFormat="1" ht="24.15" customHeight="1">
      <c r="A143" s="34"/>
      <c r="B143" s="157"/>
      <c r="C143" s="178" t="s">
        <v>169</v>
      </c>
      <c r="D143" s="178" t="s">
        <v>164</v>
      </c>
      <c r="E143" s="179" t="s">
        <v>301</v>
      </c>
      <c r="F143" s="180" t="s">
        <v>302</v>
      </c>
      <c r="G143" s="181" t="s">
        <v>303</v>
      </c>
      <c r="H143" s="182">
        <v>5</v>
      </c>
      <c r="I143" s="183"/>
      <c r="J143" s="184">
        <f>ROUND(I143*H143,2)</f>
        <v>0</v>
      </c>
      <c r="K143" s="180" t="s">
        <v>270</v>
      </c>
      <c r="L143" s="35"/>
      <c r="M143" s="185" t="s">
        <v>1</v>
      </c>
      <c r="N143" s="186" t="s">
        <v>40</v>
      </c>
      <c r="O143" s="73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8">
        <f>S143*H143</f>
        <v>0</v>
      </c>
      <c r="U143" s="169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0" t="s">
        <v>284</v>
      </c>
      <c r="AT143" s="170" t="s">
        <v>164</v>
      </c>
      <c r="AU143" s="170" t="s">
        <v>84</v>
      </c>
      <c r="AY143" s="15" t="s">
        <v>135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5" t="s">
        <v>82</v>
      </c>
      <c r="BK143" s="171">
        <f>ROUND(I143*H143,2)</f>
        <v>0</v>
      </c>
      <c r="BL143" s="15" t="s">
        <v>284</v>
      </c>
      <c r="BM143" s="170" t="s">
        <v>304</v>
      </c>
    </row>
    <row r="144" s="2" customFormat="1">
      <c r="A144" s="34"/>
      <c r="B144" s="35"/>
      <c r="C144" s="34"/>
      <c r="D144" s="172" t="s">
        <v>138</v>
      </c>
      <c r="E144" s="34"/>
      <c r="F144" s="173" t="s">
        <v>305</v>
      </c>
      <c r="G144" s="34"/>
      <c r="H144" s="34"/>
      <c r="I144" s="174"/>
      <c r="J144" s="34"/>
      <c r="K144" s="34"/>
      <c r="L144" s="35"/>
      <c r="M144" s="175"/>
      <c r="N144" s="176"/>
      <c r="O144" s="73"/>
      <c r="P144" s="73"/>
      <c r="Q144" s="73"/>
      <c r="R144" s="73"/>
      <c r="S144" s="73"/>
      <c r="T144" s="73"/>
      <c r="U144" s="7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138</v>
      </c>
      <c r="AU144" s="15" t="s">
        <v>84</v>
      </c>
    </row>
    <row r="145" s="2" customFormat="1">
      <c r="A145" s="34"/>
      <c r="B145" s="35"/>
      <c r="C145" s="34"/>
      <c r="D145" s="206" t="s">
        <v>273</v>
      </c>
      <c r="E145" s="34"/>
      <c r="F145" s="207" t="s">
        <v>306</v>
      </c>
      <c r="G145" s="34"/>
      <c r="H145" s="34"/>
      <c r="I145" s="174"/>
      <c r="J145" s="34"/>
      <c r="K145" s="34"/>
      <c r="L145" s="35"/>
      <c r="M145" s="175"/>
      <c r="N145" s="176"/>
      <c r="O145" s="73"/>
      <c r="P145" s="73"/>
      <c r="Q145" s="73"/>
      <c r="R145" s="73"/>
      <c r="S145" s="73"/>
      <c r="T145" s="73"/>
      <c r="U145" s="7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273</v>
      </c>
      <c r="AU145" s="15" t="s">
        <v>84</v>
      </c>
    </row>
    <row r="146" s="2" customFormat="1" ht="24.15" customHeight="1">
      <c r="A146" s="34"/>
      <c r="B146" s="157"/>
      <c r="C146" s="178" t="s">
        <v>174</v>
      </c>
      <c r="D146" s="178" t="s">
        <v>164</v>
      </c>
      <c r="E146" s="179" t="s">
        <v>307</v>
      </c>
      <c r="F146" s="180" t="s">
        <v>308</v>
      </c>
      <c r="G146" s="181" t="s">
        <v>192</v>
      </c>
      <c r="H146" s="182">
        <v>10</v>
      </c>
      <c r="I146" s="183"/>
      <c r="J146" s="184">
        <f>ROUND(I146*H146,2)</f>
        <v>0</v>
      </c>
      <c r="K146" s="180" t="s">
        <v>270</v>
      </c>
      <c r="L146" s="35"/>
      <c r="M146" s="185" t="s">
        <v>1</v>
      </c>
      <c r="N146" s="186" t="s">
        <v>40</v>
      </c>
      <c r="O146" s="73"/>
      <c r="P146" s="168">
        <f>O146*H146</f>
        <v>0</v>
      </c>
      <c r="Q146" s="168">
        <v>0.0038</v>
      </c>
      <c r="R146" s="168">
        <f>Q146*H146</f>
        <v>0.037999999999999999</v>
      </c>
      <c r="S146" s="168">
        <v>0</v>
      </c>
      <c r="T146" s="168">
        <f>S146*H146</f>
        <v>0</v>
      </c>
      <c r="U146" s="169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0" t="s">
        <v>284</v>
      </c>
      <c r="AT146" s="170" t="s">
        <v>164</v>
      </c>
      <c r="AU146" s="170" t="s">
        <v>84</v>
      </c>
      <c r="AY146" s="15" t="s">
        <v>135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5" t="s">
        <v>82</v>
      </c>
      <c r="BK146" s="171">
        <f>ROUND(I146*H146,2)</f>
        <v>0</v>
      </c>
      <c r="BL146" s="15" t="s">
        <v>284</v>
      </c>
      <c r="BM146" s="170" t="s">
        <v>309</v>
      </c>
    </row>
    <row r="147" s="2" customFormat="1">
      <c r="A147" s="34"/>
      <c r="B147" s="35"/>
      <c r="C147" s="34"/>
      <c r="D147" s="172" t="s">
        <v>138</v>
      </c>
      <c r="E147" s="34"/>
      <c r="F147" s="173" t="s">
        <v>310</v>
      </c>
      <c r="G147" s="34"/>
      <c r="H147" s="34"/>
      <c r="I147" s="174"/>
      <c r="J147" s="34"/>
      <c r="K147" s="34"/>
      <c r="L147" s="35"/>
      <c r="M147" s="175"/>
      <c r="N147" s="176"/>
      <c r="O147" s="73"/>
      <c r="P147" s="73"/>
      <c r="Q147" s="73"/>
      <c r="R147" s="73"/>
      <c r="S147" s="73"/>
      <c r="T147" s="73"/>
      <c r="U147" s="7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138</v>
      </c>
      <c r="AU147" s="15" t="s">
        <v>84</v>
      </c>
    </row>
    <row r="148" s="2" customFormat="1">
      <c r="A148" s="34"/>
      <c r="B148" s="35"/>
      <c r="C148" s="34"/>
      <c r="D148" s="206" t="s">
        <v>273</v>
      </c>
      <c r="E148" s="34"/>
      <c r="F148" s="207" t="s">
        <v>311</v>
      </c>
      <c r="G148" s="34"/>
      <c r="H148" s="34"/>
      <c r="I148" s="174"/>
      <c r="J148" s="34"/>
      <c r="K148" s="34"/>
      <c r="L148" s="35"/>
      <c r="M148" s="175"/>
      <c r="N148" s="176"/>
      <c r="O148" s="73"/>
      <c r="P148" s="73"/>
      <c r="Q148" s="73"/>
      <c r="R148" s="73"/>
      <c r="S148" s="73"/>
      <c r="T148" s="73"/>
      <c r="U148" s="7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273</v>
      </c>
      <c r="AU148" s="15" t="s">
        <v>84</v>
      </c>
    </row>
    <row r="149" s="2" customFormat="1" ht="37.8" customHeight="1">
      <c r="A149" s="34"/>
      <c r="B149" s="157"/>
      <c r="C149" s="178" t="s">
        <v>184</v>
      </c>
      <c r="D149" s="178" t="s">
        <v>164</v>
      </c>
      <c r="E149" s="179" t="s">
        <v>312</v>
      </c>
      <c r="F149" s="180" t="s">
        <v>313</v>
      </c>
      <c r="G149" s="181" t="s">
        <v>303</v>
      </c>
      <c r="H149" s="182">
        <v>150</v>
      </c>
      <c r="I149" s="183"/>
      <c r="J149" s="184">
        <f>ROUND(I149*H149,2)</f>
        <v>0</v>
      </c>
      <c r="K149" s="180" t="s">
        <v>270</v>
      </c>
      <c r="L149" s="35"/>
      <c r="M149" s="185" t="s">
        <v>1</v>
      </c>
      <c r="N149" s="186" t="s">
        <v>40</v>
      </c>
      <c r="O149" s="73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8">
        <f>S149*H149</f>
        <v>0</v>
      </c>
      <c r="U149" s="169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0" t="s">
        <v>284</v>
      </c>
      <c r="AT149" s="170" t="s">
        <v>164</v>
      </c>
      <c r="AU149" s="170" t="s">
        <v>84</v>
      </c>
      <c r="AY149" s="15" t="s">
        <v>135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5" t="s">
        <v>82</v>
      </c>
      <c r="BK149" s="171">
        <f>ROUND(I149*H149,2)</f>
        <v>0</v>
      </c>
      <c r="BL149" s="15" t="s">
        <v>284</v>
      </c>
      <c r="BM149" s="170" t="s">
        <v>314</v>
      </c>
    </row>
    <row r="150" s="2" customFormat="1">
      <c r="A150" s="34"/>
      <c r="B150" s="35"/>
      <c r="C150" s="34"/>
      <c r="D150" s="172" t="s">
        <v>138</v>
      </c>
      <c r="E150" s="34"/>
      <c r="F150" s="173" t="s">
        <v>315</v>
      </c>
      <c r="G150" s="34"/>
      <c r="H150" s="34"/>
      <c r="I150" s="174"/>
      <c r="J150" s="34"/>
      <c r="K150" s="34"/>
      <c r="L150" s="35"/>
      <c r="M150" s="175"/>
      <c r="N150" s="176"/>
      <c r="O150" s="73"/>
      <c r="P150" s="73"/>
      <c r="Q150" s="73"/>
      <c r="R150" s="73"/>
      <c r="S150" s="73"/>
      <c r="T150" s="73"/>
      <c r="U150" s="7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138</v>
      </c>
      <c r="AU150" s="15" t="s">
        <v>84</v>
      </c>
    </row>
    <row r="151" s="2" customFormat="1">
      <c r="A151" s="34"/>
      <c r="B151" s="35"/>
      <c r="C151" s="34"/>
      <c r="D151" s="206" t="s">
        <v>273</v>
      </c>
      <c r="E151" s="34"/>
      <c r="F151" s="207" t="s">
        <v>316</v>
      </c>
      <c r="G151" s="34"/>
      <c r="H151" s="34"/>
      <c r="I151" s="174"/>
      <c r="J151" s="34"/>
      <c r="K151" s="34"/>
      <c r="L151" s="35"/>
      <c r="M151" s="175"/>
      <c r="N151" s="176"/>
      <c r="O151" s="73"/>
      <c r="P151" s="73"/>
      <c r="Q151" s="73"/>
      <c r="R151" s="73"/>
      <c r="S151" s="73"/>
      <c r="T151" s="73"/>
      <c r="U151" s="7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273</v>
      </c>
      <c r="AU151" s="15" t="s">
        <v>84</v>
      </c>
    </row>
    <row r="152" s="2" customFormat="1" ht="33" customHeight="1">
      <c r="A152" s="34"/>
      <c r="B152" s="157"/>
      <c r="C152" s="178" t="s">
        <v>195</v>
      </c>
      <c r="D152" s="178" t="s">
        <v>164</v>
      </c>
      <c r="E152" s="179" t="s">
        <v>317</v>
      </c>
      <c r="F152" s="180" t="s">
        <v>318</v>
      </c>
      <c r="G152" s="181" t="s">
        <v>303</v>
      </c>
      <c r="H152" s="182">
        <v>180</v>
      </c>
      <c r="I152" s="183"/>
      <c r="J152" s="184">
        <f>ROUND(I152*H152,2)</f>
        <v>0</v>
      </c>
      <c r="K152" s="180" t="s">
        <v>270</v>
      </c>
      <c r="L152" s="35"/>
      <c r="M152" s="185" t="s">
        <v>1</v>
      </c>
      <c r="N152" s="186" t="s">
        <v>40</v>
      </c>
      <c r="O152" s="73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8">
        <f>S152*H152</f>
        <v>0</v>
      </c>
      <c r="U152" s="169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0" t="s">
        <v>284</v>
      </c>
      <c r="AT152" s="170" t="s">
        <v>164</v>
      </c>
      <c r="AU152" s="170" t="s">
        <v>84</v>
      </c>
      <c r="AY152" s="15" t="s">
        <v>135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5" t="s">
        <v>82</v>
      </c>
      <c r="BK152" s="171">
        <f>ROUND(I152*H152,2)</f>
        <v>0</v>
      </c>
      <c r="BL152" s="15" t="s">
        <v>284</v>
      </c>
      <c r="BM152" s="170" t="s">
        <v>319</v>
      </c>
    </row>
    <row r="153" s="2" customFormat="1">
      <c r="A153" s="34"/>
      <c r="B153" s="35"/>
      <c r="C153" s="34"/>
      <c r="D153" s="172" t="s">
        <v>138</v>
      </c>
      <c r="E153" s="34"/>
      <c r="F153" s="173" t="s">
        <v>320</v>
      </c>
      <c r="G153" s="34"/>
      <c r="H153" s="34"/>
      <c r="I153" s="174"/>
      <c r="J153" s="34"/>
      <c r="K153" s="34"/>
      <c r="L153" s="35"/>
      <c r="M153" s="175"/>
      <c r="N153" s="176"/>
      <c r="O153" s="73"/>
      <c r="P153" s="73"/>
      <c r="Q153" s="73"/>
      <c r="R153" s="73"/>
      <c r="S153" s="73"/>
      <c r="T153" s="73"/>
      <c r="U153" s="7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138</v>
      </c>
      <c r="AU153" s="15" t="s">
        <v>84</v>
      </c>
    </row>
    <row r="154" s="2" customFormat="1">
      <c r="A154" s="34"/>
      <c r="B154" s="35"/>
      <c r="C154" s="34"/>
      <c r="D154" s="206" t="s">
        <v>273</v>
      </c>
      <c r="E154" s="34"/>
      <c r="F154" s="207" t="s">
        <v>321</v>
      </c>
      <c r="G154" s="34"/>
      <c r="H154" s="34"/>
      <c r="I154" s="174"/>
      <c r="J154" s="34"/>
      <c r="K154" s="34"/>
      <c r="L154" s="35"/>
      <c r="M154" s="175"/>
      <c r="N154" s="176"/>
      <c r="O154" s="73"/>
      <c r="P154" s="73"/>
      <c r="Q154" s="73"/>
      <c r="R154" s="73"/>
      <c r="S154" s="73"/>
      <c r="T154" s="73"/>
      <c r="U154" s="7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273</v>
      </c>
      <c r="AU154" s="15" t="s">
        <v>84</v>
      </c>
    </row>
    <row r="155" s="2" customFormat="1" ht="33" customHeight="1">
      <c r="A155" s="34"/>
      <c r="B155" s="157"/>
      <c r="C155" s="178" t="s">
        <v>204</v>
      </c>
      <c r="D155" s="178" t="s">
        <v>164</v>
      </c>
      <c r="E155" s="179" t="s">
        <v>322</v>
      </c>
      <c r="F155" s="180" t="s">
        <v>323</v>
      </c>
      <c r="G155" s="181" t="s">
        <v>227</v>
      </c>
      <c r="H155" s="182">
        <v>350</v>
      </c>
      <c r="I155" s="183"/>
      <c r="J155" s="184">
        <f>ROUND(I155*H155,2)</f>
        <v>0</v>
      </c>
      <c r="K155" s="180" t="s">
        <v>270</v>
      </c>
      <c r="L155" s="35"/>
      <c r="M155" s="185" t="s">
        <v>1</v>
      </c>
      <c r="N155" s="186" t="s">
        <v>40</v>
      </c>
      <c r="O155" s="73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8">
        <f>S155*H155</f>
        <v>0</v>
      </c>
      <c r="U155" s="169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0" t="s">
        <v>284</v>
      </c>
      <c r="AT155" s="170" t="s">
        <v>164</v>
      </c>
      <c r="AU155" s="170" t="s">
        <v>84</v>
      </c>
      <c r="AY155" s="15" t="s">
        <v>135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5" t="s">
        <v>82</v>
      </c>
      <c r="BK155" s="171">
        <f>ROUND(I155*H155,2)</f>
        <v>0</v>
      </c>
      <c r="BL155" s="15" t="s">
        <v>284</v>
      </c>
      <c r="BM155" s="170" t="s">
        <v>324</v>
      </c>
    </row>
    <row r="156" s="2" customFormat="1">
      <c r="A156" s="34"/>
      <c r="B156" s="35"/>
      <c r="C156" s="34"/>
      <c r="D156" s="172" t="s">
        <v>138</v>
      </c>
      <c r="E156" s="34"/>
      <c r="F156" s="173" t="s">
        <v>325</v>
      </c>
      <c r="G156" s="34"/>
      <c r="H156" s="34"/>
      <c r="I156" s="174"/>
      <c r="J156" s="34"/>
      <c r="K156" s="34"/>
      <c r="L156" s="35"/>
      <c r="M156" s="175"/>
      <c r="N156" s="176"/>
      <c r="O156" s="73"/>
      <c r="P156" s="73"/>
      <c r="Q156" s="73"/>
      <c r="R156" s="73"/>
      <c r="S156" s="73"/>
      <c r="T156" s="73"/>
      <c r="U156" s="7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138</v>
      </c>
      <c r="AU156" s="15" t="s">
        <v>84</v>
      </c>
    </row>
    <row r="157" s="2" customFormat="1">
      <c r="A157" s="34"/>
      <c r="B157" s="35"/>
      <c r="C157" s="34"/>
      <c r="D157" s="206" t="s">
        <v>273</v>
      </c>
      <c r="E157" s="34"/>
      <c r="F157" s="207" t="s">
        <v>326</v>
      </c>
      <c r="G157" s="34"/>
      <c r="H157" s="34"/>
      <c r="I157" s="174"/>
      <c r="J157" s="34"/>
      <c r="K157" s="34"/>
      <c r="L157" s="35"/>
      <c r="M157" s="175"/>
      <c r="N157" s="176"/>
      <c r="O157" s="73"/>
      <c r="P157" s="73"/>
      <c r="Q157" s="73"/>
      <c r="R157" s="73"/>
      <c r="S157" s="73"/>
      <c r="T157" s="73"/>
      <c r="U157" s="7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273</v>
      </c>
      <c r="AU157" s="15" t="s">
        <v>84</v>
      </c>
    </row>
    <row r="158" s="2" customFormat="1" ht="24.15" customHeight="1">
      <c r="A158" s="34"/>
      <c r="B158" s="157"/>
      <c r="C158" s="178" t="s">
        <v>136</v>
      </c>
      <c r="D158" s="178" t="s">
        <v>164</v>
      </c>
      <c r="E158" s="179" t="s">
        <v>282</v>
      </c>
      <c r="F158" s="180" t="s">
        <v>283</v>
      </c>
      <c r="G158" s="181" t="s">
        <v>192</v>
      </c>
      <c r="H158" s="182">
        <v>8</v>
      </c>
      <c r="I158" s="183"/>
      <c r="J158" s="184">
        <f>ROUND(I158*H158,2)</f>
        <v>0</v>
      </c>
      <c r="K158" s="180" t="s">
        <v>270</v>
      </c>
      <c r="L158" s="35"/>
      <c r="M158" s="185" t="s">
        <v>1</v>
      </c>
      <c r="N158" s="186" t="s">
        <v>40</v>
      </c>
      <c r="O158" s="73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8">
        <f>S158*H158</f>
        <v>0</v>
      </c>
      <c r="U158" s="169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0" t="s">
        <v>284</v>
      </c>
      <c r="AT158" s="170" t="s">
        <v>164</v>
      </c>
      <c r="AU158" s="170" t="s">
        <v>84</v>
      </c>
      <c r="AY158" s="15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5" t="s">
        <v>82</v>
      </c>
      <c r="BK158" s="171">
        <f>ROUND(I158*H158,2)</f>
        <v>0</v>
      </c>
      <c r="BL158" s="15" t="s">
        <v>284</v>
      </c>
      <c r="BM158" s="170" t="s">
        <v>327</v>
      </c>
    </row>
    <row r="159" s="2" customFormat="1">
      <c r="A159" s="34"/>
      <c r="B159" s="35"/>
      <c r="C159" s="34"/>
      <c r="D159" s="172" t="s">
        <v>138</v>
      </c>
      <c r="E159" s="34"/>
      <c r="F159" s="173" t="s">
        <v>286</v>
      </c>
      <c r="G159" s="34"/>
      <c r="H159" s="34"/>
      <c r="I159" s="174"/>
      <c r="J159" s="34"/>
      <c r="K159" s="34"/>
      <c r="L159" s="35"/>
      <c r="M159" s="175"/>
      <c r="N159" s="176"/>
      <c r="O159" s="73"/>
      <c r="P159" s="73"/>
      <c r="Q159" s="73"/>
      <c r="R159" s="73"/>
      <c r="S159" s="73"/>
      <c r="T159" s="73"/>
      <c r="U159" s="7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138</v>
      </c>
      <c r="AU159" s="15" t="s">
        <v>84</v>
      </c>
    </row>
    <row r="160" s="2" customFormat="1">
      <c r="A160" s="34"/>
      <c r="B160" s="35"/>
      <c r="C160" s="34"/>
      <c r="D160" s="206" t="s">
        <v>273</v>
      </c>
      <c r="E160" s="34"/>
      <c r="F160" s="207" t="s">
        <v>287</v>
      </c>
      <c r="G160" s="34"/>
      <c r="H160" s="34"/>
      <c r="I160" s="174"/>
      <c r="J160" s="34"/>
      <c r="K160" s="34"/>
      <c r="L160" s="35"/>
      <c r="M160" s="175"/>
      <c r="N160" s="176"/>
      <c r="O160" s="73"/>
      <c r="P160" s="73"/>
      <c r="Q160" s="73"/>
      <c r="R160" s="73"/>
      <c r="S160" s="73"/>
      <c r="T160" s="73"/>
      <c r="U160" s="7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5" t="s">
        <v>273</v>
      </c>
      <c r="AU160" s="15" t="s">
        <v>84</v>
      </c>
    </row>
    <row r="161" s="2" customFormat="1" ht="33" customHeight="1">
      <c r="A161" s="34"/>
      <c r="B161" s="157"/>
      <c r="C161" s="158" t="s">
        <v>152</v>
      </c>
      <c r="D161" s="158" t="s">
        <v>129</v>
      </c>
      <c r="E161" s="159" t="s">
        <v>328</v>
      </c>
      <c r="F161" s="160" t="s">
        <v>329</v>
      </c>
      <c r="G161" s="161" t="s">
        <v>132</v>
      </c>
      <c r="H161" s="162">
        <v>160</v>
      </c>
      <c r="I161" s="163"/>
      <c r="J161" s="164">
        <f>ROUND(I161*H161,2)</f>
        <v>0</v>
      </c>
      <c r="K161" s="160" t="s">
        <v>270</v>
      </c>
      <c r="L161" s="165"/>
      <c r="M161" s="166" t="s">
        <v>1</v>
      </c>
      <c r="N161" s="167" t="s">
        <v>40</v>
      </c>
      <c r="O161" s="73"/>
      <c r="P161" s="168">
        <f>O161*H161</f>
        <v>0</v>
      </c>
      <c r="Q161" s="168">
        <v>0.0012800000000000001</v>
      </c>
      <c r="R161" s="168">
        <f>Q161*H161</f>
        <v>0.20480000000000001</v>
      </c>
      <c r="S161" s="168">
        <v>0</v>
      </c>
      <c r="T161" s="168">
        <f>S161*H161</f>
        <v>0</v>
      </c>
      <c r="U161" s="169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0" t="s">
        <v>330</v>
      </c>
      <c r="AT161" s="170" t="s">
        <v>129</v>
      </c>
      <c r="AU161" s="170" t="s">
        <v>84</v>
      </c>
      <c r="AY161" s="15" t="s">
        <v>135</v>
      </c>
      <c r="BE161" s="171">
        <f>IF(N161="základní",J161,0)</f>
        <v>0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15" t="s">
        <v>82</v>
      </c>
      <c r="BK161" s="171">
        <f>ROUND(I161*H161,2)</f>
        <v>0</v>
      </c>
      <c r="BL161" s="15" t="s">
        <v>284</v>
      </c>
      <c r="BM161" s="170" t="s">
        <v>331</v>
      </c>
    </row>
    <row r="162" s="2" customFormat="1">
      <c r="A162" s="34"/>
      <c r="B162" s="35"/>
      <c r="C162" s="34"/>
      <c r="D162" s="172" t="s">
        <v>138</v>
      </c>
      <c r="E162" s="34"/>
      <c r="F162" s="173" t="s">
        <v>329</v>
      </c>
      <c r="G162" s="34"/>
      <c r="H162" s="34"/>
      <c r="I162" s="174"/>
      <c r="J162" s="34"/>
      <c r="K162" s="34"/>
      <c r="L162" s="35"/>
      <c r="M162" s="175"/>
      <c r="N162" s="176"/>
      <c r="O162" s="73"/>
      <c r="P162" s="73"/>
      <c r="Q162" s="73"/>
      <c r="R162" s="73"/>
      <c r="S162" s="73"/>
      <c r="T162" s="73"/>
      <c r="U162" s="7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5" t="s">
        <v>138</v>
      </c>
      <c r="AU162" s="15" t="s">
        <v>84</v>
      </c>
    </row>
    <row r="163" s="2" customFormat="1" ht="16.5" customHeight="1">
      <c r="A163" s="34"/>
      <c r="B163" s="157"/>
      <c r="C163" s="158" t="s">
        <v>8</v>
      </c>
      <c r="D163" s="158" t="s">
        <v>129</v>
      </c>
      <c r="E163" s="159" t="s">
        <v>332</v>
      </c>
      <c r="F163" s="160" t="s">
        <v>333</v>
      </c>
      <c r="G163" s="161" t="s">
        <v>334</v>
      </c>
      <c r="H163" s="162">
        <v>45</v>
      </c>
      <c r="I163" s="163"/>
      <c r="J163" s="164">
        <f>ROUND(I163*H163,2)</f>
        <v>0</v>
      </c>
      <c r="K163" s="160" t="s">
        <v>270</v>
      </c>
      <c r="L163" s="165"/>
      <c r="M163" s="166" t="s">
        <v>1</v>
      </c>
      <c r="N163" s="167" t="s">
        <v>40</v>
      </c>
      <c r="O163" s="73"/>
      <c r="P163" s="168">
        <f>O163*H163</f>
        <v>0</v>
      </c>
      <c r="Q163" s="168">
        <v>1</v>
      </c>
      <c r="R163" s="168">
        <f>Q163*H163</f>
        <v>45</v>
      </c>
      <c r="S163" s="168">
        <v>0</v>
      </c>
      <c r="T163" s="168">
        <f>S163*H163</f>
        <v>0</v>
      </c>
      <c r="U163" s="169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70" t="s">
        <v>330</v>
      </c>
      <c r="AT163" s="170" t="s">
        <v>129</v>
      </c>
      <c r="AU163" s="170" t="s">
        <v>84</v>
      </c>
      <c r="AY163" s="15" t="s">
        <v>135</v>
      </c>
      <c r="BE163" s="171">
        <f>IF(N163="základní",J163,0)</f>
        <v>0</v>
      </c>
      <c r="BF163" s="171">
        <f>IF(N163="snížená",J163,0)</f>
        <v>0</v>
      </c>
      <c r="BG163" s="171">
        <f>IF(N163="zákl. přenesená",J163,0)</f>
        <v>0</v>
      </c>
      <c r="BH163" s="171">
        <f>IF(N163="sníž. přenesená",J163,0)</f>
        <v>0</v>
      </c>
      <c r="BI163" s="171">
        <f>IF(N163="nulová",J163,0)</f>
        <v>0</v>
      </c>
      <c r="BJ163" s="15" t="s">
        <v>82</v>
      </c>
      <c r="BK163" s="171">
        <f>ROUND(I163*H163,2)</f>
        <v>0</v>
      </c>
      <c r="BL163" s="15" t="s">
        <v>284</v>
      </c>
      <c r="BM163" s="170" t="s">
        <v>335</v>
      </c>
    </row>
    <row r="164" s="2" customFormat="1">
      <c r="A164" s="34"/>
      <c r="B164" s="35"/>
      <c r="C164" s="34"/>
      <c r="D164" s="172" t="s">
        <v>138</v>
      </c>
      <c r="E164" s="34"/>
      <c r="F164" s="173" t="s">
        <v>333</v>
      </c>
      <c r="G164" s="34"/>
      <c r="H164" s="34"/>
      <c r="I164" s="174"/>
      <c r="J164" s="34"/>
      <c r="K164" s="34"/>
      <c r="L164" s="35"/>
      <c r="M164" s="175"/>
      <c r="N164" s="176"/>
      <c r="O164" s="73"/>
      <c r="P164" s="73"/>
      <c r="Q164" s="73"/>
      <c r="R164" s="73"/>
      <c r="S164" s="73"/>
      <c r="T164" s="73"/>
      <c r="U164" s="7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138</v>
      </c>
      <c r="AU164" s="15" t="s">
        <v>84</v>
      </c>
    </row>
    <row r="165" s="2" customFormat="1">
      <c r="A165" s="34"/>
      <c r="B165" s="35"/>
      <c r="C165" s="34"/>
      <c r="D165" s="172" t="s">
        <v>150</v>
      </c>
      <c r="E165" s="34"/>
      <c r="F165" s="177" t="s">
        <v>336</v>
      </c>
      <c r="G165" s="34"/>
      <c r="H165" s="34"/>
      <c r="I165" s="174"/>
      <c r="J165" s="34"/>
      <c r="K165" s="34"/>
      <c r="L165" s="35"/>
      <c r="M165" s="175"/>
      <c r="N165" s="176"/>
      <c r="O165" s="73"/>
      <c r="P165" s="73"/>
      <c r="Q165" s="73"/>
      <c r="R165" s="73"/>
      <c r="S165" s="73"/>
      <c r="T165" s="73"/>
      <c r="U165" s="7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5" t="s">
        <v>150</v>
      </c>
      <c r="AU165" s="15" t="s">
        <v>84</v>
      </c>
    </row>
    <row r="166" s="2" customFormat="1" ht="33" customHeight="1">
      <c r="A166" s="34"/>
      <c r="B166" s="157"/>
      <c r="C166" s="178" t="s">
        <v>7</v>
      </c>
      <c r="D166" s="178" t="s">
        <v>164</v>
      </c>
      <c r="E166" s="179" t="s">
        <v>337</v>
      </c>
      <c r="F166" s="180" t="s">
        <v>338</v>
      </c>
      <c r="G166" s="181" t="s">
        <v>132</v>
      </c>
      <c r="H166" s="182">
        <v>2</v>
      </c>
      <c r="I166" s="183"/>
      <c r="J166" s="184">
        <f>ROUND(I166*H166,2)</f>
        <v>0</v>
      </c>
      <c r="K166" s="180" t="s">
        <v>270</v>
      </c>
      <c r="L166" s="35"/>
      <c r="M166" s="185" t="s">
        <v>1</v>
      </c>
      <c r="N166" s="186" t="s">
        <v>40</v>
      </c>
      <c r="O166" s="73"/>
      <c r="P166" s="168">
        <f>O166*H166</f>
        <v>0</v>
      </c>
      <c r="Q166" s="168">
        <v>0.22563</v>
      </c>
      <c r="R166" s="168">
        <f>Q166*H166</f>
        <v>0.45125999999999999</v>
      </c>
      <c r="S166" s="168">
        <v>0</v>
      </c>
      <c r="T166" s="168">
        <f>S166*H166</f>
        <v>0</v>
      </c>
      <c r="U166" s="169" t="s">
        <v>1</v>
      </c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0" t="s">
        <v>284</v>
      </c>
      <c r="AT166" s="170" t="s">
        <v>164</v>
      </c>
      <c r="AU166" s="170" t="s">
        <v>84</v>
      </c>
      <c r="AY166" s="15" t="s">
        <v>135</v>
      </c>
      <c r="BE166" s="171">
        <f>IF(N166="základní",J166,0)</f>
        <v>0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15" t="s">
        <v>82</v>
      </c>
      <c r="BK166" s="171">
        <f>ROUND(I166*H166,2)</f>
        <v>0</v>
      </c>
      <c r="BL166" s="15" t="s">
        <v>284</v>
      </c>
      <c r="BM166" s="170" t="s">
        <v>339</v>
      </c>
    </row>
    <row r="167" s="2" customFormat="1">
      <c r="A167" s="34"/>
      <c r="B167" s="35"/>
      <c r="C167" s="34"/>
      <c r="D167" s="172" t="s">
        <v>138</v>
      </c>
      <c r="E167" s="34"/>
      <c r="F167" s="173" t="s">
        <v>340</v>
      </c>
      <c r="G167" s="34"/>
      <c r="H167" s="34"/>
      <c r="I167" s="174"/>
      <c r="J167" s="34"/>
      <c r="K167" s="34"/>
      <c r="L167" s="35"/>
      <c r="M167" s="175"/>
      <c r="N167" s="176"/>
      <c r="O167" s="73"/>
      <c r="P167" s="73"/>
      <c r="Q167" s="73"/>
      <c r="R167" s="73"/>
      <c r="S167" s="73"/>
      <c r="T167" s="73"/>
      <c r="U167" s="7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5" t="s">
        <v>138</v>
      </c>
      <c r="AU167" s="15" t="s">
        <v>84</v>
      </c>
    </row>
    <row r="168" s="2" customFormat="1">
      <c r="A168" s="34"/>
      <c r="B168" s="35"/>
      <c r="C168" s="34"/>
      <c r="D168" s="206" t="s">
        <v>273</v>
      </c>
      <c r="E168" s="34"/>
      <c r="F168" s="207" t="s">
        <v>341</v>
      </c>
      <c r="G168" s="34"/>
      <c r="H168" s="34"/>
      <c r="I168" s="174"/>
      <c r="J168" s="34"/>
      <c r="K168" s="34"/>
      <c r="L168" s="35"/>
      <c r="M168" s="175"/>
      <c r="N168" s="176"/>
      <c r="O168" s="73"/>
      <c r="P168" s="73"/>
      <c r="Q168" s="73"/>
      <c r="R168" s="73"/>
      <c r="S168" s="73"/>
      <c r="T168" s="73"/>
      <c r="U168" s="7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273</v>
      </c>
      <c r="AU168" s="15" t="s">
        <v>84</v>
      </c>
    </row>
    <row r="169" s="2" customFormat="1" ht="24.15" customHeight="1">
      <c r="A169" s="34"/>
      <c r="B169" s="157"/>
      <c r="C169" s="178" t="s">
        <v>342</v>
      </c>
      <c r="D169" s="178" t="s">
        <v>164</v>
      </c>
      <c r="E169" s="179" t="s">
        <v>343</v>
      </c>
      <c r="F169" s="180" t="s">
        <v>344</v>
      </c>
      <c r="G169" s="181" t="s">
        <v>132</v>
      </c>
      <c r="H169" s="182">
        <v>4</v>
      </c>
      <c r="I169" s="183"/>
      <c r="J169" s="184">
        <f>ROUND(I169*H169,2)</f>
        <v>0</v>
      </c>
      <c r="K169" s="180" t="s">
        <v>270</v>
      </c>
      <c r="L169" s="35"/>
      <c r="M169" s="185" t="s">
        <v>1</v>
      </c>
      <c r="N169" s="186" t="s">
        <v>40</v>
      </c>
      <c r="O169" s="73"/>
      <c r="P169" s="168">
        <f>O169*H169</f>
        <v>0</v>
      </c>
      <c r="Q169" s="168">
        <v>0</v>
      </c>
      <c r="R169" s="168">
        <f>Q169*H169</f>
        <v>0</v>
      </c>
      <c r="S169" s="168">
        <v>0</v>
      </c>
      <c r="T169" s="168">
        <f>S169*H169</f>
        <v>0</v>
      </c>
      <c r="U169" s="169" t="s">
        <v>1</v>
      </c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0" t="s">
        <v>284</v>
      </c>
      <c r="AT169" s="170" t="s">
        <v>164</v>
      </c>
      <c r="AU169" s="170" t="s">
        <v>84</v>
      </c>
      <c r="AY169" s="15" t="s">
        <v>135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5" t="s">
        <v>82</v>
      </c>
      <c r="BK169" s="171">
        <f>ROUND(I169*H169,2)</f>
        <v>0</v>
      </c>
      <c r="BL169" s="15" t="s">
        <v>284</v>
      </c>
      <c r="BM169" s="170" t="s">
        <v>345</v>
      </c>
    </row>
    <row r="170" s="2" customFormat="1">
      <c r="A170" s="34"/>
      <c r="B170" s="35"/>
      <c r="C170" s="34"/>
      <c r="D170" s="172" t="s">
        <v>138</v>
      </c>
      <c r="E170" s="34"/>
      <c r="F170" s="173" t="s">
        <v>346</v>
      </c>
      <c r="G170" s="34"/>
      <c r="H170" s="34"/>
      <c r="I170" s="174"/>
      <c r="J170" s="34"/>
      <c r="K170" s="34"/>
      <c r="L170" s="35"/>
      <c r="M170" s="175"/>
      <c r="N170" s="176"/>
      <c r="O170" s="73"/>
      <c r="P170" s="73"/>
      <c r="Q170" s="73"/>
      <c r="R170" s="73"/>
      <c r="S170" s="73"/>
      <c r="T170" s="73"/>
      <c r="U170" s="7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138</v>
      </c>
      <c r="AU170" s="15" t="s">
        <v>84</v>
      </c>
    </row>
    <row r="171" s="2" customFormat="1">
      <c r="A171" s="34"/>
      <c r="B171" s="35"/>
      <c r="C171" s="34"/>
      <c r="D171" s="206" t="s">
        <v>273</v>
      </c>
      <c r="E171" s="34"/>
      <c r="F171" s="207" t="s">
        <v>347</v>
      </c>
      <c r="G171" s="34"/>
      <c r="H171" s="34"/>
      <c r="I171" s="174"/>
      <c r="J171" s="34"/>
      <c r="K171" s="34"/>
      <c r="L171" s="35"/>
      <c r="M171" s="175"/>
      <c r="N171" s="176"/>
      <c r="O171" s="73"/>
      <c r="P171" s="73"/>
      <c r="Q171" s="73"/>
      <c r="R171" s="73"/>
      <c r="S171" s="73"/>
      <c r="T171" s="73"/>
      <c r="U171" s="7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5" t="s">
        <v>273</v>
      </c>
      <c r="AU171" s="15" t="s">
        <v>84</v>
      </c>
    </row>
    <row r="172" s="2" customFormat="1" ht="21.75" customHeight="1">
      <c r="A172" s="34"/>
      <c r="B172" s="157"/>
      <c r="C172" s="158" t="s">
        <v>348</v>
      </c>
      <c r="D172" s="158" t="s">
        <v>129</v>
      </c>
      <c r="E172" s="159" t="s">
        <v>349</v>
      </c>
      <c r="F172" s="160" t="s">
        <v>350</v>
      </c>
      <c r="G172" s="161" t="s">
        <v>351</v>
      </c>
      <c r="H172" s="162">
        <v>5</v>
      </c>
      <c r="I172" s="163"/>
      <c r="J172" s="164">
        <f>ROUND(I172*H172,2)</f>
        <v>0</v>
      </c>
      <c r="K172" s="160" t="s">
        <v>270</v>
      </c>
      <c r="L172" s="165"/>
      <c r="M172" s="166" t="s">
        <v>1</v>
      </c>
      <c r="N172" s="167" t="s">
        <v>40</v>
      </c>
      <c r="O172" s="73"/>
      <c r="P172" s="168">
        <f>O172*H172</f>
        <v>0</v>
      </c>
      <c r="Q172" s="168">
        <v>0.0013600000000000001</v>
      </c>
      <c r="R172" s="168">
        <f>Q172*H172</f>
        <v>0.0068000000000000005</v>
      </c>
      <c r="S172" s="168">
        <v>0</v>
      </c>
      <c r="T172" s="168">
        <f>S172*H172</f>
        <v>0</v>
      </c>
      <c r="U172" s="169" t="s">
        <v>1</v>
      </c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0" t="s">
        <v>330</v>
      </c>
      <c r="AT172" s="170" t="s">
        <v>129</v>
      </c>
      <c r="AU172" s="170" t="s">
        <v>84</v>
      </c>
      <c r="AY172" s="15" t="s">
        <v>135</v>
      </c>
      <c r="BE172" s="171">
        <f>IF(N172="základní",J172,0)</f>
        <v>0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15" t="s">
        <v>82</v>
      </c>
      <c r="BK172" s="171">
        <f>ROUND(I172*H172,2)</f>
        <v>0</v>
      </c>
      <c r="BL172" s="15" t="s">
        <v>284</v>
      </c>
      <c r="BM172" s="170" t="s">
        <v>352</v>
      </c>
    </row>
    <row r="173" s="2" customFormat="1">
      <c r="A173" s="34"/>
      <c r="B173" s="35"/>
      <c r="C173" s="34"/>
      <c r="D173" s="172" t="s">
        <v>138</v>
      </c>
      <c r="E173" s="34"/>
      <c r="F173" s="173" t="s">
        <v>350</v>
      </c>
      <c r="G173" s="34"/>
      <c r="H173" s="34"/>
      <c r="I173" s="174"/>
      <c r="J173" s="34"/>
      <c r="K173" s="34"/>
      <c r="L173" s="35"/>
      <c r="M173" s="175"/>
      <c r="N173" s="176"/>
      <c r="O173" s="73"/>
      <c r="P173" s="73"/>
      <c r="Q173" s="73"/>
      <c r="R173" s="73"/>
      <c r="S173" s="73"/>
      <c r="T173" s="73"/>
      <c r="U173" s="7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5" t="s">
        <v>138</v>
      </c>
      <c r="AU173" s="15" t="s">
        <v>84</v>
      </c>
    </row>
    <row r="174" s="11" customFormat="1" ht="25.92" customHeight="1">
      <c r="A174" s="11"/>
      <c r="B174" s="187"/>
      <c r="C174" s="11"/>
      <c r="D174" s="188" t="s">
        <v>74</v>
      </c>
      <c r="E174" s="189" t="s">
        <v>353</v>
      </c>
      <c r="F174" s="189" t="s">
        <v>354</v>
      </c>
      <c r="G174" s="11"/>
      <c r="H174" s="11"/>
      <c r="I174" s="190"/>
      <c r="J174" s="191">
        <f>BK174</f>
        <v>0</v>
      </c>
      <c r="K174" s="11"/>
      <c r="L174" s="187"/>
      <c r="M174" s="192"/>
      <c r="N174" s="193"/>
      <c r="O174" s="193"/>
      <c r="P174" s="194">
        <f>SUM(P175:P177)</f>
        <v>0</v>
      </c>
      <c r="Q174" s="193"/>
      <c r="R174" s="194">
        <f>SUM(R175:R177)</f>
        <v>0</v>
      </c>
      <c r="S174" s="193"/>
      <c r="T174" s="194">
        <f>SUM(T175:T177)</f>
        <v>0</v>
      </c>
      <c r="U174" s="195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188" t="s">
        <v>136</v>
      </c>
      <c r="AT174" s="196" t="s">
        <v>74</v>
      </c>
      <c r="AU174" s="196" t="s">
        <v>75</v>
      </c>
      <c r="AY174" s="188" t="s">
        <v>135</v>
      </c>
      <c r="BK174" s="197">
        <f>SUM(BK175:BK177)</f>
        <v>0</v>
      </c>
    </row>
    <row r="175" s="2" customFormat="1" ht="16.5" customHeight="1">
      <c r="A175" s="34"/>
      <c r="B175" s="157"/>
      <c r="C175" s="178" t="s">
        <v>224</v>
      </c>
      <c r="D175" s="178" t="s">
        <v>164</v>
      </c>
      <c r="E175" s="179" t="s">
        <v>355</v>
      </c>
      <c r="F175" s="180" t="s">
        <v>356</v>
      </c>
      <c r="G175" s="181" t="s">
        <v>357</v>
      </c>
      <c r="H175" s="182">
        <v>3</v>
      </c>
      <c r="I175" s="183"/>
      <c r="J175" s="184">
        <f>ROUND(I175*H175,2)</f>
        <v>0</v>
      </c>
      <c r="K175" s="180" t="s">
        <v>270</v>
      </c>
      <c r="L175" s="35"/>
      <c r="M175" s="185" t="s">
        <v>1</v>
      </c>
      <c r="N175" s="186" t="s">
        <v>40</v>
      </c>
      <c r="O175" s="73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8">
        <f>S175*H175</f>
        <v>0</v>
      </c>
      <c r="U175" s="169" t="s">
        <v>1</v>
      </c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0" t="s">
        <v>235</v>
      </c>
      <c r="AT175" s="170" t="s">
        <v>164</v>
      </c>
      <c r="AU175" s="170" t="s">
        <v>82</v>
      </c>
      <c r="AY175" s="15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5" t="s">
        <v>82</v>
      </c>
      <c r="BK175" s="171">
        <f>ROUND(I175*H175,2)</f>
        <v>0</v>
      </c>
      <c r="BL175" s="15" t="s">
        <v>235</v>
      </c>
      <c r="BM175" s="170" t="s">
        <v>358</v>
      </c>
    </row>
    <row r="176" s="2" customFormat="1">
      <c r="A176" s="34"/>
      <c r="B176" s="35"/>
      <c r="C176" s="34"/>
      <c r="D176" s="172" t="s">
        <v>138</v>
      </c>
      <c r="E176" s="34"/>
      <c r="F176" s="173" t="s">
        <v>359</v>
      </c>
      <c r="G176" s="34"/>
      <c r="H176" s="34"/>
      <c r="I176" s="174"/>
      <c r="J176" s="34"/>
      <c r="K176" s="34"/>
      <c r="L176" s="35"/>
      <c r="M176" s="175"/>
      <c r="N176" s="176"/>
      <c r="O176" s="73"/>
      <c r="P176" s="73"/>
      <c r="Q176" s="73"/>
      <c r="R176" s="73"/>
      <c r="S176" s="73"/>
      <c r="T176" s="73"/>
      <c r="U176" s="7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5" t="s">
        <v>138</v>
      </c>
      <c r="AU176" s="15" t="s">
        <v>82</v>
      </c>
    </row>
    <row r="177" s="2" customFormat="1">
      <c r="A177" s="34"/>
      <c r="B177" s="35"/>
      <c r="C177" s="34"/>
      <c r="D177" s="206" t="s">
        <v>273</v>
      </c>
      <c r="E177" s="34"/>
      <c r="F177" s="207" t="s">
        <v>360</v>
      </c>
      <c r="G177" s="34"/>
      <c r="H177" s="34"/>
      <c r="I177" s="174"/>
      <c r="J177" s="34"/>
      <c r="K177" s="34"/>
      <c r="L177" s="35"/>
      <c r="M177" s="198"/>
      <c r="N177" s="199"/>
      <c r="O177" s="200"/>
      <c r="P177" s="200"/>
      <c r="Q177" s="200"/>
      <c r="R177" s="200"/>
      <c r="S177" s="200"/>
      <c r="T177" s="200"/>
      <c r="U177" s="201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5" t="s">
        <v>273</v>
      </c>
      <c r="AU177" s="15" t="s">
        <v>82</v>
      </c>
    </row>
    <row r="178" s="2" customFormat="1" ht="6.96" customHeight="1">
      <c r="A178" s="34"/>
      <c r="B178" s="56"/>
      <c r="C178" s="57"/>
      <c r="D178" s="57"/>
      <c r="E178" s="57"/>
      <c r="F178" s="57"/>
      <c r="G178" s="57"/>
      <c r="H178" s="57"/>
      <c r="I178" s="57"/>
      <c r="J178" s="57"/>
      <c r="K178" s="57"/>
      <c r="L178" s="35"/>
      <c r="M178" s="34"/>
      <c r="O178" s="34"/>
      <c r="P178" s="34"/>
      <c r="Q178" s="34"/>
      <c r="R178" s="34"/>
      <c r="S178" s="34"/>
      <c r="T178" s="34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</row>
  </sheetData>
  <autoFilter ref="C123:K17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hyperlinks>
    <hyperlink ref="F128" r:id="rId1" display="https://podminky.urs.cz/item/CS_URS_2023_01/141721214"/>
    <hyperlink ref="F131" r:id="rId2" display="https://podminky.urs.cz/item/CS_URS_2023_01/460632113"/>
    <hyperlink ref="F134" r:id="rId3" display="https://podminky.urs.cz/item/CS_URS_2023_01/460632213"/>
    <hyperlink ref="F139" r:id="rId4" display="https://podminky.urs.cz/item/CS_URS_2023_01/460161282"/>
    <hyperlink ref="F142" r:id="rId5" display="https://podminky.urs.cz/item/CS_URS_2023_01/460161852"/>
    <hyperlink ref="F145" r:id="rId6" display="https://podminky.urs.cz/item/CS_URS_2023_01/460241111"/>
    <hyperlink ref="F148" r:id="rId7" display="https://podminky.urs.cz/item/CS_URS_2023_01/460242111"/>
    <hyperlink ref="F151" r:id="rId8" display="https://podminky.urs.cz/item/CS_URS_2023_01/460341112"/>
    <hyperlink ref="F154" r:id="rId9" display="https://podminky.urs.cz/item/CS_URS_2023_01/460411222"/>
    <hyperlink ref="F157" r:id="rId10" display="https://podminky.urs.cz/item/CS_URS_2023_01/460481112"/>
    <hyperlink ref="F160" r:id="rId11" display="https://podminky.urs.cz/item/CS_URS_2023_01/460632213"/>
    <hyperlink ref="F168" r:id="rId12" display="https://podminky.urs.cz/item/CS_URS_2023_01/460742132"/>
    <hyperlink ref="F171" r:id="rId13" display="https://podminky.urs.cz/item/CS_URS_2023_01/460744112"/>
    <hyperlink ref="F177" r:id="rId14" display="https://podminky.urs.cz/item/CS_URS_2023_01/HZS23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104</v>
      </c>
      <c r="L4" s="18"/>
      <c r="M4" s="124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25" t="str">
        <f>'Rekapitulace stavby'!K6</f>
        <v>Oprava EOV v žst. Dětřichov nad Bystřicí</v>
      </c>
      <c r="F7" s="28"/>
      <c r="G7" s="28"/>
      <c r="H7" s="28"/>
      <c r="L7" s="18"/>
    </row>
    <row r="8" s="1" customFormat="1" ht="12" customHeight="1">
      <c r="B8" s="18"/>
      <c r="D8" s="28" t="s">
        <v>105</v>
      </c>
      <c r="L8" s="18"/>
    </row>
    <row r="9" s="2" customFormat="1" ht="16.5" customHeight="1">
      <c r="A9" s="34"/>
      <c r="B9" s="35"/>
      <c r="C9" s="34"/>
      <c r="D9" s="34"/>
      <c r="E9" s="125" t="s">
        <v>361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108</v>
      </c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'Rekapitulace stavby'!AN8</f>
        <v>26. 5. 2023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'Rekapitulace stavby'!E14</f>
        <v>Vyplň údaj</v>
      </c>
      <c r="F20" s="23"/>
      <c r="G20" s="23"/>
      <c r="H20" s="23"/>
      <c r="I20" s="28" t="s">
        <v>27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26</v>
      </c>
      <c r="F23" s="34"/>
      <c r="G23" s="34"/>
      <c r="H23" s="34"/>
      <c r="I23" s="28" t="s">
        <v>27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26"/>
      <c r="B29" s="127"/>
      <c r="C29" s="126"/>
      <c r="D29" s="126"/>
      <c r="E29" s="32" t="s">
        <v>1</v>
      </c>
      <c r="F29" s="32"/>
      <c r="G29" s="32"/>
      <c r="H29" s="32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9" t="s">
        <v>35</v>
      </c>
      <c r="E32" s="34"/>
      <c r="F32" s="34"/>
      <c r="G32" s="34"/>
      <c r="H32" s="34"/>
      <c r="I32" s="34"/>
      <c r="J32" s="92">
        <f>ROUND(J120,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0" t="s">
        <v>39</v>
      </c>
      <c r="E35" s="28" t="s">
        <v>40</v>
      </c>
      <c r="F35" s="131">
        <f>ROUND((SUM(BE120:BE156)),  2)</f>
        <v>0</v>
      </c>
      <c r="G35" s="34"/>
      <c r="H35" s="34"/>
      <c r="I35" s="132">
        <v>0.20999999999999999</v>
      </c>
      <c r="J35" s="131">
        <f>ROUND(((SUM(BE120:BE156))*I35),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41</v>
      </c>
      <c r="F36" s="131">
        <f>ROUND((SUM(BF120:BF156)),  2)</f>
        <v>0</v>
      </c>
      <c r="G36" s="34"/>
      <c r="H36" s="34"/>
      <c r="I36" s="132">
        <v>0.14999999999999999</v>
      </c>
      <c r="J36" s="131">
        <f>ROUND(((SUM(BF120:BF156))*I36),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1">
        <f>ROUND((SUM(BG120:BG156)),  2)</f>
        <v>0</v>
      </c>
      <c r="G37" s="34"/>
      <c r="H37" s="34"/>
      <c r="I37" s="132">
        <v>0.20999999999999999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1">
        <f>ROUND((SUM(BH120:BH156)),  2)</f>
        <v>0</v>
      </c>
      <c r="G38" s="34"/>
      <c r="H38" s="34"/>
      <c r="I38" s="132">
        <v>0.14999999999999999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44</v>
      </c>
      <c r="F39" s="131">
        <f>ROUND((SUM(BI120:BI156)),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3"/>
      <c r="D41" s="134" t="s">
        <v>45</v>
      </c>
      <c r="E41" s="77"/>
      <c r="F41" s="77"/>
      <c r="G41" s="135" t="s">
        <v>46</v>
      </c>
      <c r="H41" s="136" t="s">
        <v>47</v>
      </c>
      <c r="I41" s="77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9" t="s">
        <v>51</v>
      </c>
      <c r="G61" s="54" t="s">
        <v>50</v>
      </c>
      <c r="H61" s="37"/>
      <c r="I61" s="37"/>
      <c r="J61" s="140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9" t="s">
        <v>51</v>
      </c>
      <c r="G76" s="54" t="s">
        <v>50</v>
      </c>
      <c r="H76" s="37"/>
      <c r="I76" s="37"/>
      <c r="J76" s="140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5" t="str">
        <f>E7</f>
        <v>Oprava EOV v žst. Dětřichov nad Bystřicí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105</v>
      </c>
      <c r="L86" s="18"/>
    </row>
    <row r="87" s="2" customFormat="1" ht="16.5" customHeight="1">
      <c r="A87" s="34"/>
      <c r="B87" s="35"/>
      <c r="C87" s="34"/>
      <c r="D87" s="34"/>
      <c r="E87" s="125" t="s">
        <v>361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107</v>
      </c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01 - SOUŽI</v>
      </c>
      <c r="F89" s="34"/>
      <c r="G89" s="34"/>
      <c r="H89" s="34"/>
      <c r="I89" s="34"/>
      <c r="J89" s="34"/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Dětřichov nad Bystřicí</v>
      </c>
      <c r="G91" s="34"/>
      <c r="H91" s="34"/>
      <c r="I91" s="28" t="s">
        <v>22</v>
      </c>
      <c r="J91" s="65" t="str">
        <f>IF(J14="","",J14)</f>
        <v>26. 5. 2023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 xml:space="preserve"> </v>
      </c>
      <c r="G93" s="34"/>
      <c r="H93" s="34"/>
      <c r="I93" s="28" t="s">
        <v>30</v>
      </c>
      <c r="J93" s="32" t="str">
        <f>E23</f>
        <v xml:space="preserve"> </v>
      </c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Kamarád Vladimír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1" t="s">
        <v>110</v>
      </c>
      <c r="D96" s="133"/>
      <c r="E96" s="133"/>
      <c r="F96" s="133"/>
      <c r="G96" s="133"/>
      <c r="H96" s="133"/>
      <c r="I96" s="133"/>
      <c r="J96" s="142" t="s">
        <v>111</v>
      </c>
      <c r="K96" s="13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3" t="s">
        <v>112</v>
      </c>
      <c r="D98" s="34"/>
      <c r="E98" s="34"/>
      <c r="F98" s="34"/>
      <c r="G98" s="34"/>
      <c r="H98" s="34"/>
      <c r="I98" s="34"/>
      <c r="J98" s="92">
        <f>J120</f>
        <v>0</v>
      </c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113</v>
      </c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25" t="str">
        <f>E7</f>
        <v>Oprava EOV v žst. Dětřichov nad Bystřicí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8"/>
      <c r="C109" s="28" t="s">
        <v>105</v>
      </c>
      <c r="L109" s="18"/>
    </row>
    <row r="110" s="2" customFormat="1" ht="16.5" customHeight="1">
      <c r="A110" s="34"/>
      <c r="B110" s="35"/>
      <c r="C110" s="34"/>
      <c r="D110" s="34"/>
      <c r="E110" s="125" t="s">
        <v>361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107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E11</f>
        <v>01 - SOUŽI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F14</f>
        <v>Dětřichov nad Bystřicí</v>
      </c>
      <c r="G114" s="34"/>
      <c r="H114" s="34"/>
      <c r="I114" s="28" t="s">
        <v>22</v>
      </c>
      <c r="J114" s="65" t="str">
        <f>IF(J14="","",J14)</f>
        <v>26. 5. 2023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E17</f>
        <v xml:space="preserve"> </v>
      </c>
      <c r="G116" s="34"/>
      <c r="H116" s="34"/>
      <c r="I116" s="28" t="s">
        <v>30</v>
      </c>
      <c r="J116" s="32" t="str">
        <f>E23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4"/>
      <c r="E117" s="34"/>
      <c r="F117" s="23" t="str">
        <f>IF(E20="","",E20)</f>
        <v>Vyplň údaj</v>
      </c>
      <c r="G117" s="34"/>
      <c r="H117" s="34"/>
      <c r="I117" s="28" t="s">
        <v>32</v>
      </c>
      <c r="J117" s="32" t="str">
        <f>E26</f>
        <v>Kamarád Vladimír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48"/>
      <c r="B119" s="149"/>
      <c r="C119" s="150" t="s">
        <v>116</v>
      </c>
      <c r="D119" s="151" t="s">
        <v>60</v>
      </c>
      <c r="E119" s="151" t="s">
        <v>56</v>
      </c>
      <c r="F119" s="151" t="s">
        <v>57</v>
      </c>
      <c r="G119" s="151" t="s">
        <v>117</v>
      </c>
      <c r="H119" s="151" t="s">
        <v>118</v>
      </c>
      <c r="I119" s="151" t="s">
        <v>119</v>
      </c>
      <c r="J119" s="151" t="s">
        <v>111</v>
      </c>
      <c r="K119" s="152" t="s">
        <v>120</v>
      </c>
      <c r="L119" s="153"/>
      <c r="M119" s="82" t="s">
        <v>1</v>
      </c>
      <c r="N119" s="83" t="s">
        <v>39</v>
      </c>
      <c r="O119" s="83" t="s">
        <v>121</v>
      </c>
      <c r="P119" s="83" t="s">
        <v>122</v>
      </c>
      <c r="Q119" s="83" t="s">
        <v>123</v>
      </c>
      <c r="R119" s="83" t="s">
        <v>124</v>
      </c>
      <c r="S119" s="83" t="s">
        <v>125</v>
      </c>
      <c r="T119" s="83" t="s">
        <v>126</v>
      </c>
      <c r="U119" s="84" t="s">
        <v>127</v>
      </c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</row>
    <row r="120" s="2" customFormat="1" ht="22.8" customHeight="1">
      <c r="A120" s="34"/>
      <c r="B120" s="35"/>
      <c r="C120" s="89" t="s">
        <v>128</v>
      </c>
      <c r="D120" s="34"/>
      <c r="E120" s="34"/>
      <c r="F120" s="34"/>
      <c r="G120" s="34"/>
      <c r="H120" s="34"/>
      <c r="I120" s="34"/>
      <c r="J120" s="154">
        <f>BK120</f>
        <v>0</v>
      </c>
      <c r="K120" s="34"/>
      <c r="L120" s="35"/>
      <c r="M120" s="85"/>
      <c r="N120" s="69"/>
      <c r="O120" s="86"/>
      <c r="P120" s="155">
        <f>SUM(P121:P156)</f>
        <v>0</v>
      </c>
      <c r="Q120" s="86"/>
      <c r="R120" s="155">
        <f>SUM(R121:R156)</f>
        <v>0</v>
      </c>
      <c r="S120" s="86"/>
      <c r="T120" s="155">
        <f>SUM(T121:T156)</f>
        <v>0</v>
      </c>
      <c r="U120" s="87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74</v>
      </c>
      <c r="AU120" s="15" t="s">
        <v>113</v>
      </c>
      <c r="BK120" s="156">
        <f>SUM(BK121:BK156)</f>
        <v>0</v>
      </c>
    </row>
    <row r="121" s="2" customFormat="1" ht="24.15" customHeight="1">
      <c r="A121" s="34"/>
      <c r="B121" s="157"/>
      <c r="C121" s="158" t="s">
        <v>82</v>
      </c>
      <c r="D121" s="158" t="s">
        <v>129</v>
      </c>
      <c r="E121" s="159" t="s">
        <v>362</v>
      </c>
      <c r="F121" s="160" t="s">
        <v>363</v>
      </c>
      <c r="G121" s="161" t="s">
        <v>132</v>
      </c>
      <c r="H121" s="162">
        <v>900</v>
      </c>
      <c r="I121" s="163"/>
      <c r="J121" s="164">
        <f>ROUND(I121*H121,2)</f>
        <v>0</v>
      </c>
      <c r="K121" s="160" t="s">
        <v>133</v>
      </c>
      <c r="L121" s="165"/>
      <c r="M121" s="166" t="s">
        <v>1</v>
      </c>
      <c r="N121" s="167" t="s">
        <v>40</v>
      </c>
      <c r="O121" s="73"/>
      <c r="P121" s="168">
        <f>O121*H121</f>
        <v>0</v>
      </c>
      <c r="Q121" s="168">
        <v>0</v>
      </c>
      <c r="R121" s="168">
        <f>Q121*H121</f>
        <v>0</v>
      </c>
      <c r="S121" s="168">
        <v>0</v>
      </c>
      <c r="T121" s="168">
        <f>S121*H121</f>
        <v>0</v>
      </c>
      <c r="U121" s="169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0" t="s">
        <v>134</v>
      </c>
      <c r="AT121" s="170" t="s">
        <v>129</v>
      </c>
      <c r="AU121" s="170" t="s">
        <v>75</v>
      </c>
      <c r="AY121" s="15" t="s">
        <v>135</v>
      </c>
      <c r="BE121" s="171">
        <f>IF(N121="základní",J121,0)</f>
        <v>0</v>
      </c>
      <c r="BF121" s="171">
        <f>IF(N121="snížená",J121,0)</f>
        <v>0</v>
      </c>
      <c r="BG121" s="171">
        <f>IF(N121="zákl. přenesená",J121,0)</f>
        <v>0</v>
      </c>
      <c r="BH121" s="171">
        <f>IF(N121="sníž. přenesená",J121,0)</f>
        <v>0</v>
      </c>
      <c r="BI121" s="171">
        <f>IF(N121="nulová",J121,0)</f>
        <v>0</v>
      </c>
      <c r="BJ121" s="15" t="s">
        <v>82</v>
      </c>
      <c r="BK121" s="171">
        <f>ROUND(I121*H121,2)</f>
        <v>0</v>
      </c>
      <c r="BL121" s="15" t="s">
        <v>136</v>
      </c>
      <c r="BM121" s="170" t="s">
        <v>364</v>
      </c>
    </row>
    <row r="122" s="2" customFormat="1">
      <c r="A122" s="34"/>
      <c r="B122" s="35"/>
      <c r="C122" s="34"/>
      <c r="D122" s="172" t="s">
        <v>138</v>
      </c>
      <c r="E122" s="34"/>
      <c r="F122" s="173" t="s">
        <v>363</v>
      </c>
      <c r="G122" s="34"/>
      <c r="H122" s="34"/>
      <c r="I122" s="174"/>
      <c r="J122" s="34"/>
      <c r="K122" s="34"/>
      <c r="L122" s="35"/>
      <c r="M122" s="175"/>
      <c r="N122" s="176"/>
      <c r="O122" s="73"/>
      <c r="P122" s="73"/>
      <c r="Q122" s="73"/>
      <c r="R122" s="73"/>
      <c r="S122" s="73"/>
      <c r="T122" s="73"/>
      <c r="U122" s="7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138</v>
      </c>
      <c r="AU122" s="15" t="s">
        <v>75</v>
      </c>
    </row>
    <row r="123" s="2" customFormat="1" ht="24.15" customHeight="1">
      <c r="A123" s="34"/>
      <c r="B123" s="157"/>
      <c r="C123" s="158" t="s">
        <v>84</v>
      </c>
      <c r="D123" s="158" t="s">
        <v>129</v>
      </c>
      <c r="E123" s="159" t="s">
        <v>365</v>
      </c>
      <c r="F123" s="160" t="s">
        <v>366</v>
      </c>
      <c r="G123" s="161" t="s">
        <v>132</v>
      </c>
      <c r="H123" s="162">
        <v>20</v>
      </c>
      <c r="I123" s="163"/>
      <c r="J123" s="164">
        <f>ROUND(I123*H123,2)</f>
        <v>0</v>
      </c>
      <c r="K123" s="160" t="s">
        <v>133</v>
      </c>
      <c r="L123" s="165"/>
      <c r="M123" s="166" t="s">
        <v>1</v>
      </c>
      <c r="N123" s="167" t="s">
        <v>40</v>
      </c>
      <c r="O123" s="73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8">
        <f>S123*H123</f>
        <v>0</v>
      </c>
      <c r="U123" s="169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0" t="s">
        <v>134</v>
      </c>
      <c r="AT123" s="170" t="s">
        <v>129</v>
      </c>
      <c r="AU123" s="170" t="s">
        <v>75</v>
      </c>
      <c r="AY123" s="15" t="s">
        <v>135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5" t="s">
        <v>82</v>
      </c>
      <c r="BK123" s="171">
        <f>ROUND(I123*H123,2)</f>
        <v>0</v>
      </c>
      <c r="BL123" s="15" t="s">
        <v>136</v>
      </c>
      <c r="BM123" s="170" t="s">
        <v>367</v>
      </c>
    </row>
    <row r="124" s="2" customFormat="1">
      <c r="A124" s="34"/>
      <c r="B124" s="35"/>
      <c r="C124" s="34"/>
      <c r="D124" s="172" t="s">
        <v>138</v>
      </c>
      <c r="E124" s="34"/>
      <c r="F124" s="173" t="s">
        <v>366</v>
      </c>
      <c r="G124" s="34"/>
      <c r="H124" s="34"/>
      <c r="I124" s="174"/>
      <c r="J124" s="34"/>
      <c r="K124" s="34"/>
      <c r="L124" s="35"/>
      <c r="M124" s="175"/>
      <c r="N124" s="176"/>
      <c r="O124" s="73"/>
      <c r="P124" s="73"/>
      <c r="Q124" s="73"/>
      <c r="R124" s="73"/>
      <c r="S124" s="73"/>
      <c r="T124" s="73"/>
      <c r="U124" s="7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138</v>
      </c>
      <c r="AU124" s="15" t="s">
        <v>75</v>
      </c>
    </row>
    <row r="125" s="2" customFormat="1" ht="33" customHeight="1">
      <c r="A125" s="34"/>
      <c r="B125" s="157"/>
      <c r="C125" s="158" t="s">
        <v>143</v>
      </c>
      <c r="D125" s="158" t="s">
        <v>129</v>
      </c>
      <c r="E125" s="159" t="s">
        <v>368</v>
      </c>
      <c r="F125" s="160" t="s">
        <v>369</v>
      </c>
      <c r="G125" s="161" t="s">
        <v>132</v>
      </c>
      <c r="H125" s="162">
        <v>25</v>
      </c>
      <c r="I125" s="163"/>
      <c r="J125" s="164">
        <f>ROUND(I125*H125,2)</f>
        <v>0</v>
      </c>
      <c r="K125" s="160" t="s">
        <v>133</v>
      </c>
      <c r="L125" s="165"/>
      <c r="M125" s="166" t="s">
        <v>1</v>
      </c>
      <c r="N125" s="167" t="s">
        <v>40</v>
      </c>
      <c r="O125" s="73"/>
      <c r="P125" s="168">
        <f>O125*H125</f>
        <v>0</v>
      </c>
      <c r="Q125" s="168">
        <v>0</v>
      </c>
      <c r="R125" s="168">
        <f>Q125*H125</f>
        <v>0</v>
      </c>
      <c r="S125" s="168">
        <v>0</v>
      </c>
      <c r="T125" s="168">
        <f>S125*H125</f>
        <v>0</v>
      </c>
      <c r="U125" s="169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0" t="s">
        <v>134</v>
      </c>
      <c r="AT125" s="170" t="s">
        <v>129</v>
      </c>
      <c r="AU125" s="170" t="s">
        <v>75</v>
      </c>
      <c r="AY125" s="15" t="s">
        <v>135</v>
      </c>
      <c r="BE125" s="171">
        <f>IF(N125="základní",J125,0)</f>
        <v>0</v>
      </c>
      <c r="BF125" s="171">
        <f>IF(N125="snížená",J125,0)</f>
        <v>0</v>
      </c>
      <c r="BG125" s="171">
        <f>IF(N125="zákl. přenesená",J125,0)</f>
        <v>0</v>
      </c>
      <c r="BH125" s="171">
        <f>IF(N125="sníž. přenesená",J125,0)</f>
        <v>0</v>
      </c>
      <c r="BI125" s="171">
        <f>IF(N125="nulová",J125,0)</f>
        <v>0</v>
      </c>
      <c r="BJ125" s="15" t="s">
        <v>82</v>
      </c>
      <c r="BK125" s="171">
        <f>ROUND(I125*H125,2)</f>
        <v>0</v>
      </c>
      <c r="BL125" s="15" t="s">
        <v>136</v>
      </c>
      <c r="BM125" s="170" t="s">
        <v>370</v>
      </c>
    </row>
    <row r="126" s="2" customFormat="1">
      <c r="A126" s="34"/>
      <c r="B126" s="35"/>
      <c r="C126" s="34"/>
      <c r="D126" s="172" t="s">
        <v>138</v>
      </c>
      <c r="E126" s="34"/>
      <c r="F126" s="173" t="s">
        <v>369</v>
      </c>
      <c r="G126" s="34"/>
      <c r="H126" s="34"/>
      <c r="I126" s="174"/>
      <c r="J126" s="34"/>
      <c r="K126" s="34"/>
      <c r="L126" s="35"/>
      <c r="M126" s="175"/>
      <c r="N126" s="176"/>
      <c r="O126" s="73"/>
      <c r="P126" s="73"/>
      <c r="Q126" s="73"/>
      <c r="R126" s="73"/>
      <c r="S126" s="73"/>
      <c r="T126" s="73"/>
      <c r="U126" s="7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5" t="s">
        <v>138</v>
      </c>
      <c r="AU126" s="15" t="s">
        <v>75</v>
      </c>
    </row>
    <row r="127" s="2" customFormat="1" ht="49.05" customHeight="1">
      <c r="A127" s="34"/>
      <c r="B127" s="157"/>
      <c r="C127" s="158" t="s">
        <v>136</v>
      </c>
      <c r="D127" s="158" t="s">
        <v>129</v>
      </c>
      <c r="E127" s="159" t="s">
        <v>371</v>
      </c>
      <c r="F127" s="160" t="s">
        <v>372</v>
      </c>
      <c r="G127" s="161" t="s">
        <v>132</v>
      </c>
      <c r="H127" s="162">
        <v>25</v>
      </c>
      <c r="I127" s="163"/>
      <c r="J127" s="164">
        <f>ROUND(I127*H127,2)</f>
        <v>0</v>
      </c>
      <c r="K127" s="160" t="s">
        <v>133</v>
      </c>
      <c r="L127" s="165"/>
      <c r="M127" s="166" t="s">
        <v>1</v>
      </c>
      <c r="N127" s="167" t="s">
        <v>40</v>
      </c>
      <c r="O127" s="73"/>
      <c r="P127" s="168">
        <f>O127*H127</f>
        <v>0</v>
      </c>
      <c r="Q127" s="168">
        <v>0</v>
      </c>
      <c r="R127" s="168">
        <f>Q127*H127</f>
        <v>0</v>
      </c>
      <c r="S127" s="168">
        <v>0</v>
      </c>
      <c r="T127" s="168">
        <f>S127*H127</f>
        <v>0</v>
      </c>
      <c r="U127" s="169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0" t="s">
        <v>134</v>
      </c>
      <c r="AT127" s="170" t="s">
        <v>129</v>
      </c>
      <c r="AU127" s="170" t="s">
        <v>75</v>
      </c>
      <c r="AY127" s="15" t="s">
        <v>135</v>
      </c>
      <c r="BE127" s="171">
        <f>IF(N127="základní",J127,0)</f>
        <v>0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15" t="s">
        <v>82</v>
      </c>
      <c r="BK127" s="171">
        <f>ROUND(I127*H127,2)</f>
        <v>0</v>
      </c>
      <c r="BL127" s="15" t="s">
        <v>136</v>
      </c>
      <c r="BM127" s="170" t="s">
        <v>373</v>
      </c>
    </row>
    <row r="128" s="2" customFormat="1">
      <c r="A128" s="34"/>
      <c r="B128" s="35"/>
      <c r="C128" s="34"/>
      <c r="D128" s="172" t="s">
        <v>138</v>
      </c>
      <c r="E128" s="34"/>
      <c r="F128" s="173" t="s">
        <v>372</v>
      </c>
      <c r="G128" s="34"/>
      <c r="H128" s="34"/>
      <c r="I128" s="174"/>
      <c r="J128" s="34"/>
      <c r="K128" s="34"/>
      <c r="L128" s="35"/>
      <c r="M128" s="175"/>
      <c r="N128" s="176"/>
      <c r="O128" s="73"/>
      <c r="P128" s="73"/>
      <c r="Q128" s="73"/>
      <c r="R128" s="73"/>
      <c r="S128" s="73"/>
      <c r="T128" s="73"/>
      <c r="U128" s="7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138</v>
      </c>
      <c r="AU128" s="15" t="s">
        <v>75</v>
      </c>
    </row>
    <row r="129" s="2" customFormat="1" ht="16.5" customHeight="1">
      <c r="A129" s="34"/>
      <c r="B129" s="157"/>
      <c r="C129" s="178" t="s">
        <v>160</v>
      </c>
      <c r="D129" s="178" t="s">
        <v>164</v>
      </c>
      <c r="E129" s="179" t="s">
        <v>165</v>
      </c>
      <c r="F129" s="180" t="s">
        <v>166</v>
      </c>
      <c r="G129" s="181" t="s">
        <v>132</v>
      </c>
      <c r="H129" s="182">
        <v>25</v>
      </c>
      <c r="I129" s="183"/>
      <c r="J129" s="184">
        <f>ROUND(I129*H129,2)</f>
        <v>0</v>
      </c>
      <c r="K129" s="180" t="s">
        <v>133</v>
      </c>
      <c r="L129" s="35"/>
      <c r="M129" s="185" t="s">
        <v>1</v>
      </c>
      <c r="N129" s="186" t="s">
        <v>40</v>
      </c>
      <c r="O129" s="73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8">
        <f>S129*H129</f>
        <v>0</v>
      </c>
      <c r="U129" s="169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0" t="s">
        <v>235</v>
      </c>
      <c r="AT129" s="170" t="s">
        <v>164</v>
      </c>
      <c r="AU129" s="170" t="s">
        <v>75</v>
      </c>
      <c r="AY129" s="15" t="s">
        <v>135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5" t="s">
        <v>82</v>
      </c>
      <c r="BK129" s="171">
        <f>ROUND(I129*H129,2)</f>
        <v>0</v>
      </c>
      <c r="BL129" s="15" t="s">
        <v>235</v>
      </c>
      <c r="BM129" s="170" t="s">
        <v>374</v>
      </c>
    </row>
    <row r="130" s="2" customFormat="1">
      <c r="A130" s="34"/>
      <c r="B130" s="35"/>
      <c r="C130" s="34"/>
      <c r="D130" s="172" t="s">
        <v>138</v>
      </c>
      <c r="E130" s="34"/>
      <c r="F130" s="173" t="s">
        <v>168</v>
      </c>
      <c r="G130" s="34"/>
      <c r="H130" s="34"/>
      <c r="I130" s="174"/>
      <c r="J130" s="34"/>
      <c r="K130" s="34"/>
      <c r="L130" s="35"/>
      <c r="M130" s="175"/>
      <c r="N130" s="176"/>
      <c r="O130" s="73"/>
      <c r="P130" s="73"/>
      <c r="Q130" s="73"/>
      <c r="R130" s="73"/>
      <c r="S130" s="73"/>
      <c r="T130" s="73"/>
      <c r="U130" s="7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138</v>
      </c>
      <c r="AU130" s="15" t="s">
        <v>75</v>
      </c>
    </row>
    <row r="131" s="2" customFormat="1" ht="16.5" customHeight="1">
      <c r="A131" s="34"/>
      <c r="B131" s="157"/>
      <c r="C131" s="178" t="s">
        <v>156</v>
      </c>
      <c r="D131" s="178" t="s">
        <v>164</v>
      </c>
      <c r="E131" s="179" t="s">
        <v>180</v>
      </c>
      <c r="F131" s="180" t="s">
        <v>181</v>
      </c>
      <c r="G131" s="181" t="s">
        <v>132</v>
      </c>
      <c r="H131" s="182">
        <v>20</v>
      </c>
      <c r="I131" s="183"/>
      <c r="J131" s="184">
        <f>ROUND(I131*H131,2)</f>
        <v>0</v>
      </c>
      <c r="K131" s="180" t="s">
        <v>133</v>
      </c>
      <c r="L131" s="35"/>
      <c r="M131" s="185" t="s">
        <v>1</v>
      </c>
      <c r="N131" s="186" t="s">
        <v>40</v>
      </c>
      <c r="O131" s="73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8">
        <f>S131*H131</f>
        <v>0</v>
      </c>
      <c r="U131" s="169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0" t="s">
        <v>235</v>
      </c>
      <c r="AT131" s="170" t="s">
        <v>164</v>
      </c>
      <c r="AU131" s="170" t="s">
        <v>75</v>
      </c>
      <c r="AY131" s="15" t="s">
        <v>135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5" t="s">
        <v>82</v>
      </c>
      <c r="BK131" s="171">
        <f>ROUND(I131*H131,2)</f>
        <v>0</v>
      </c>
      <c r="BL131" s="15" t="s">
        <v>235</v>
      </c>
      <c r="BM131" s="170" t="s">
        <v>375</v>
      </c>
    </row>
    <row r="132" s="2" customFormat="1">
      <c r="A132" s="34"/>
      <c r="B132" s="35"/>
      <c r="C132" s="34"/>
      <c r="D132" s="172" t="s">
        <v>138</v>
      </c>
      <c r="E132" s="34"/>
      <c r="F132" s="173" t="s">
        <v>183</v>
      </c>
      <c r="G132" s="34"/>
      <c r="H132" s="34"/>
      <c r="I132" s="174"/>
      <c r="J132" s="34"/>
      <c r="K132" s="34"/>
      <c r="L132" s="35"/>
      <c r="M132" s="175"/>
      <c r="N132" s="176"/>
      <c r="O132" s="73"/>
      <c r="P132" s="73"/>
      <c r="Q132" s="73"/>
      <c r="R132" s="73"/>
      <c r="S132" s="73"/>
      <c r="T132" s="73"/>
      <c r="U132" s="7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138</v>
      </c>
      <c r="AU132" s="15" t="s">
        <v>75</v>
      </c>
    </row>
    <row r="133" s="2" customFormat="1" ht="16.5" customHeight="1">
      <c r="A133" s="34"/>
      <c r="B133" s="157"/>
      <c r="C133" s="178" t="s">
        <v>152</v>
      </c>
      <c r="D133" s="178" t="s">
        <v>164</v>
      </c>
      <c r="E133" s="179" t="s">
        <v>175</v>
      </c>
      <c r="F133" s="180" t="s">
        <v>176</v>
      </c>
      <c r="G133" s="181" t="s">
        <v>132</v>
      </c>
      <c r="H133" s="182">
        <v>900</v>
      </c>
      <c r="I133" s="183"/>
      <c r="J133" s="184">
        <f>ROUND(I133*H133,2)</f>
        <v>0</v>
      </c>
      <c r="K133" s="180" t="s">
        <v>133</v>
      </c>
      <c r="L133" s="35"/>
      <c r="M133" s="185" t="s">
        <v>1</v>
      </c>
      <c r="N133" s="186" t="s">
        <v>40</v>
      </c>
      <c r="O133" s="73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8">
        <f>S133*H133</f>
        <v>0</v>
      </c>
      <c r="U133" s="169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0" t="s">
        <v>235</v>
      </c>
      <c r="AT133" s="170" t="s">
        <v>164</v>
      </c>
      <c r="AU133" s="170" t="s">
        <v>75</v>
      </c>
      <c r="AY133" s="15" t="s">
        <v>135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5" t="s">
        <v>82</v>
      </c>
      <c r="BK133" s="171">
        <f>ROUND(I133*H133,2)</f>
        <v>0</v>
      </c>
      <c r="BL133" s="15" t="s">
        <v>235</v>
      </c>
      <c r="BM133" s="170" t="s">
        <v>376</v>
      </c>
    </row>
    <row r="134" s="2" customFormat="1">
      <c r="A134" s="34"/>
      <c r="B134" s="35"/>
      <c r="C134" s="34"/>
      <c r="D134" s="172" t="s">
        <v>138</v>
      </c>
      <c r="E134" s="34"/>
      <c r="F134" s="173" t="s">
        <v>178</v>
      </c>
      <c r="G134" s="34"/>
      <c r="H134" s="34"/>
      <c r="I134" s="174"/>
      <c r="J134" s="34"/>
      <c r="K134" s="34"/>
      <c r="L134" s="35"/>
      <c r="M134" s="175"/>
      <c r="N134" s="176"/>
      <c r="O134" s="73"/>
      <c r="P134" s="73"/>
      <c r="Q134" s="73"/>
      <c r="R134" s="73"/>
      <c r="S134" s="73"/>
      <c r="T134" s="73"/>
      <c r="U134" s="7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138</v>
      </c>
      <c r="AU134" s="15" t="s">
        <v>75</v>
      </c>
    </row>
    <row r="135" s="2" customFormat="1" ht="37.8" customHeight="1">
      <c r="A135" s="34"/>
      <c r="B135" s="157"/>
      <c r="C135" s="178" t="s">
        <v>377</v>
      </c>
      <c r="D135" s="178" t="s">
        <v>164</v>
      </c>
      <c r="E135" s="179" t="s">
        <v>200</v>
      </c>
      <c r="F135" s="180" t="s">
        <v>201</v>
      </c>
      <c r="G135" s="181" t="s">
        <v>192</v>
      </c>
      <c r="H135" s="182">
        <v>8</v>
      </c>
      <c r="I135" s="183"/>
      <c r="J135" s="184">
        <f>ROUND(I135*H135,2)</f>
        <v>0</v>
      </c>
      <c r="K135" s="180" t="s">
        <v>133</v>
      </c>
      <c r="L135" s="35"/>
      <c r="M135" s="185" t="s">
        <v>1</v>
      </c>
      <c r="N135" s="186" t="s">
        <v>40</v>
      </c>
      <c r="O135" s="73"/>
      <c r="P135" s="168">
        <f>O135*H135</f>
        <v>0</v>
      </c>
      <c r="Q135" s="168">
        <v>0</v>
      </c>
      <c r="R135" s="168">
        <f>Q135*H135</f>
        <v>0</v>
      </c>
      <c r="S135" s="168">
        <v>0</v>
      </c>
      <c r="T135" s="168">
        <f>S135*H135</f>
        <v>0</v>
      </c>
      <c r="U135" s="169" t="s">
        <v>1</v>
      </c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0" t="s">
        <v>235</v>
      </c>
      <c r="AT135" s="170" t="s">
        <v>164</v>
      </c>
      <c r="AU135" s="170" t="s">
        <v>75</v>
      </c>
      <c r="AY135" s="15" t="s">
        <v>135</v>
      </c>
      <c r="BE135" s="171">
        <f>IF(N135="základní",J135,0)</f>
        <v>0</v>
      </c>
      <c r="BF135" s="171">
        <f>IF(N135="snížená",J135,0)</f>
        <v>0</v>
      </c>
      <c r="BG135" s="171">
        <f>IF(N135="zákl. přenesená",J135,0)</f>
        <v>0</v>
      </c>
      <c r="BH135" s="171">
        <f>IF(N135="sníž. přenesená",J135,0)</f>
        <v>0</v>
      </c>
      <c r="BI135" s="171">
        <f>IF(N135="nulová",J135,0)</f>
        <v>0</v>
      </c>
      <c r="BJ135" s="15" t="s">
        <v>82</v>
      </c>
      <c r="BK135" s="171">
        <f>ROUND(I135*H135,2)</f>
        <v>0</v>
      </c>
      <c r="BL135" s="15" t="s">
        <v>235</v>
      </c>
      <c r="BM135" s="170" t="s">
        <v>378</v>
      </c>
    </row>
    <row r="136" s="2" customFormat="1">
      <c r="A136" s="34"/>
      <c r="B136" s="35"/>
      <c r="C136" s="34"/>
      <c r="D136" s="172" t="s">
        <v>138</v>
      </c>
      <c r="E136" s="34"/>
      <c r="F136" s="173" t="s">
        <v>203</v>
      </c>
      <c r="G136" s="34"/>
      <c r="H136" s="34"/>
      <c r="I136" s="174"/>
      <c r="J136" s="34"/>
      <c r="K136" s="34"/>
      <c r="L136" s="35"/>
      <c r="M136" s="175"/>
      <c r="N136" s="176"/>
      <c r="O136" s="73"/>
      <c r="P136" s="73"/>
      <c r="Q136" s="73"/>
      <c r="R136" s="73"/>
      <c r="S136" s="73"/>
      <c r="T136" s="73"/>
      <c r="U136" s="7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5" t="s">
        <v>138</v>
      </c>
      <c r="AU136" s="15" t="s">
        <v>75</v>
      </c>
    </row>
    <row r="137" s="2" customFormat="1" ht="44.25" customHeight="1">
      <c r="A137" s="34"/>
      <c r="B137" s="157"/>
      <c r="C137" s="158" t="s">
        <v>134</v>
      </c>
      <c r="D137" s="158" t="s">
        <v>129</v>
      </c>
      <c r="E137" s="159" t="s">
        <v>379</v>
      </c>
      <c r="F137" s="160" t="s">
        <v>380</v>
      </c>
      <c r="G137" s="161" t="s">
        <v>192</v>
      </c>
      <c r="H137" s="162">
        <v>2</v>
      </c>
      <c r="I137" s="163"/>
      <c r="J137" s="164">
        <f>ROUND(I137*H137,2)</f>
        <v>0</v>
      </c>
      <c r="K137" s="160" t="s">
        <v>133</v>
      </c>
      <c r="L137" s="165"/>
      <c r="M137" s="166" t="s">
        <v>1</v>
      </c>
      <c r="N137" s="167" t="s">
        <v>40</v>
      </c>
      <c r="O137" s="73"/>
      <c r="P137" s="168">
        <f>O137*H137</f>
        <v>0</v>
      </c>
      <c r="Q137" s="168">
        <v>0</v>
      </c>
      <c r="R137" s="168">
        <f>Q137*H137</f>
        <v>0</v>
      </c>
      <c r="S137" s="168">
        <v>0</v>
      </c>
      <c r="T137" s="168">
        <f>S137*H137</f>
        <v>0</v>
      </c>
      <c r="U137" s="169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0" t="s">
        <v>235</v>
      </c>
      <c r="AT137" s="170" t="s">
        <v>129</v>
      </c>
      <c r="AU137" s="170" t="s">
        <v>75</v>
      </c>
      <c r="AY137" s="15" t="s">
        <v>135</v>
      </c>
      <c r="BE137" s="171">
        <f>IF(N137="základní",J137,0)</f>
        <v>0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15" t="s">
        <v>82</v>
      </c>
      <c r="BK137" s="171">
        <f>ROUND(I137*H137,2)</f>
        <v>0</v>
      </c>
      <c r="BL137" s="15" t="s">
        <v>235</v>
      </c>
      <c r="BM137" s="170" t="s">
        <v>381</v>
      </c>
    </row>
    <row r="138" s="2" customFormat="1">
      <c r="A138" s="34"/>
      <c r="B138" s="35"/>
      <c r="C138" s="34"/>
      <c r="D138" s="172" t="s">
        <v>138</v>
      </c>
      <c r="E138" s="34"/>
      <c r="F138" s="173" t="s">
        <v>380</v>
      </c>
      <c r="G138" s="34"/>
      <c r="H138" s="34"/>
      <c r="I138" s="174"/>
      <c r="J138" s="34"/>
      <c r="K138" s="34"/>
      <c r="L138" s="35"/>
      <c r="M138" s="175"/>
      <c r="N138" s="176"/>
      <c r="O138" s="73"/>
      <c r="P138" s="73"/>
      <c r="Q138" s="73"/>
      <c r="R138" s="73"/>
      <c r="S138" s="73"/>
      <c r="T138" s="73"/>
      <c r="U138" s="7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138</v>
      </c>
      <c r="AU138" s="15" t="s">
        <v>75</v>
      </c>
    </row>
    <row r="139" s="2" customFormat="1">
      <c r="A139" s="34"/>
      <c r="B139" s="35"/>
      <c r="C139" s="34"/>
      <c r="D139" s="172" t="s">
        <v>150</v>
      </c>
      <c r="E139" s="34"/>
      <c r="F139" s="177" t="s">
        <v>382</v>
      </c>
      <c r="G139" s="34"/>
      <c r="H139" s="34"/>
      <c r="I139" s="174"/>
      <c r="J139" s="34"/>
      <c r="K139" s="34"/>
      <c r="L139" s="35"/>
      <c r="M139" s="175"/>
      <c r="N139" s="176"/>
      <c r="O139" s="73"/>
      <c r="P139" s="73"/>
      <c r="Q139" s="73"/>
      <c r="R139" s="73"/>
      <c r="S139" s="73"/>
      <c r="T139" s="73"/>
      <c r="U139" s="7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150</v>
      </c>
      <c r="AU139" s="15" t="s">
        <v>75</v>
      </c>
    </row>
    <row r="140" s="2" customFormat="1" ht="44.25" customHeight="1">
      <c r="A140" s="34"/>
      <c r="B140" s="157"/>
      <c r="C140" s="178" t="s">
        <v>169</v>
      </c>
      <c r="D140" s="178" t="s">
        <v>164</v>
      </c>
      <c r="E140" s="179" t="s">
        <v>383</v>
      </c>
      <c r="F140" s="180" t="s">
        <v>384</v>
      </c>
      <c r="G140" s="181" t="s">
        <v>192</v>
      </c>
      <c r="H140" s="182">
        <v>2</v>
      </c>
      <c r="I140" s="183"/>
      <c r="J140" s="184">
        <f>ROUND(I140*H140,2)</f>
        <v>0</v>
      </c>
      <c r="K140" s="180" t="s">
        <v>133</v>
      </c>
      <c r="L140" s="35"/>
      <c r="M140" s="185" t="s">
        <v>1</v>
      </c>
      <c r="N140" s="186" t="s">
        <v>40</v>
      </c>
      <c r="O140" s="73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8">
        <f>S140*H140</f>
        <v>0</v>
      </c>
      <c r="U140" s="169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235</v>
      </c>
      <c r="AT140" s="170" t="s">
        <v>164</v>
      </c>
      <c r="AU140" s="170" t="s">
        <v>75</v>
      </c>
      <c r="AY140" s="15" t="s">
        <v>135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5" t="s">
        <v>82</v>
      </c>
      <c r="BK140" s="171">
        <f>ROUND(I140*H140,2)</f>
        <v>0</v>
      </c>
      <c r="BL140" s="15" t="s">
        <v>235</v>
      </c>
      <c r="BM140" s="170" t="s">
        <v>385</v>
      </c>
    </row>
    <row r="141" s="2" customFormat="1">
      <c r="A141" s="34"/>
      <c r="B141" s="35"/>
      <c r="C141" s="34"/>
      <c r="D141" s="172" t="s">
        <v>138</v>
      </c>
      <c r="E141" s="34"/>
      <c r="F141" s="173" t="s">
        <v>386</v>
      </c>
      <c r="G141" s="34"/>
      <c r="H141" s="34"/>
      <c r="I141" s="174"/>
      <c r="J141" s="34"/>
      <c r="K141" s="34"/>
      <c r="L141" s="35"/>
      <c r="M141" s="175"/>
      <c r="N141" s="176"/>
      <c r="O141" s="73"/>
      <c r="P141" s="73"/>
      <c r="Q141" s="73"/>
      <c r="R141" s="73"/>
      <c r="S141" s="73"/>
      <c r="T141" s="73"/>
      <c r="U141" s="7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138</v>
      </c>
      <c r="AU141" s="15" t="s">
        <v>75</v>
      </c>
    </row>
    <row r="142" s="2" customFormat="1" ht="37.8" customHeight="1">
      <c r="A142" s="34"/>
      <c r="B142" s="157"/>
      <c r="C142" s="158" t="s">
        <v>195</v>
      </c>
      <c r="D142" s="158" t="s">
        <v>129</v>
      </c>
      <c r="E142" s="159" t="s">
        <v>387</v>
      </c>
      <c r="F142" s="160" t="s">
        <v>388</v>
      </c>
      <c r="G142" s="161" t="s">
        <v>192</v>
      </c>
      <c r="H142" s="162">
        <v>1</v>
      </c>
      <c r="I142" s="163"/>
      <c r="J142" s="164">
        <f>ROUND(I142*H142,2)</f>
        <v>0</v>
      </c>
      <c r="K142" s="160" t="s">
        <v>133</v>
      </c>
      <c r="L142" s="165"/>
      <c r="M142" s="166" t="s">
        <v>1</v>
      </c>
      <c r="N142" s="167" t="s">
        <v>40</v>
      </c>
      <c r="O142" s="73"/>
      <c r="P142" s="168">
        <f>O142*H142</f>
        <v>0</v>
      </c>
      <c r="Q142" s="168">
        <v>0</v>
      </c>
      <c r="R142" s="168">
        <f>Q142*H142</f>
        <v>0</v>
      </c>
      <c r="S142" s="168">
        <v>0</v>
      </c>
      <c r="T142" s="168">
        <f>S142*H142</f>
        <v>0</v>
      </c>
      <c r="U142" s="169" t="s">
        <v>1</v>
      </c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70" t="s">
        <v>235</v>
      </c>
      <c r="AT142" s="170" t="s">
        <v>129</v>
      </c>
      <c r="AU142" s="170" t="s">
        <v>75</v>
      </c>
      <c r="AY142" s="15" t="s">
        <v>135</v>
      </c>
      <c r="BE142" s="171">
        <f>IF(N142="základní",J142,0)</f>
        <v>0</v>
      </c>
      <c r="BF142" s="171">
        <f>IF(N142="snížená",J142,0)</f>
        <v>0</v>
      </c>
      <c r="BG142" s="171">
        <f>IF(N142="zákl. přenesená",J142,0)</f>
        <v>0</v>
      </c>
      <c r="BH142" s="171">
        <f>IF(N142="sníž. přenesená",J142,0)</f>
        <v>0</v>
      </c>
      <c r="BI142" s="171">
        <f>IF(N142="nulová",J142,0)</f>
        <v>0</v>
      </c>
      <c r="BJ142" s="15" t="s">
        <v>82</v>
      </c>
      <c r="BK142" s="171">
        <f>ROUND(I142*H142,2)</f>
        <v>0</v>
      </c>
      <c r="BL142" s="15" t="s">
        <v>235</v>
      </c>
      <c r="BM142" s="170" t="s">
        <v>389</v>
      </c>
    </row>
    <row r="143" s="2" customFormat="1">
      <c r="A143" s="34"/>
      <c r="B143" s="35"/>
      <c r="C143" s="34"/>
      <c r="D143" s="172" t="s">
        <v>138</v>
      </c>
      <c r="E143" s="34"/>
      <c r="F143" s="173" t="s">
        <v>388</v>
      </c>
      <c r="G143" s="34"/>
      <c r="H143" s="34"/>
      <c r="I143" s="174"/>
      <c r="J143" s="34"/>
      <c r="K143" s="34"/>
      <c r="L143" s="35"/>
      <c r="M143" s="175"/>
      <c r="N143" s="176"/>
      <c r="O143" s="73"/>
      <c r="P143" s="73"/>
      <c r="Q143" s="73"/>
      <c r="R143" s="73"/>
      <c r="S143" s="73"/>
      <c r="T143" s="73"/>
      <c r="U143" s="7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5" t="s">
        <v>138</v>
      </c>
      <c r="AU143" s="15" t="s">
        <v>75</v>
      </c>
    </row>
    <row r="144" s="2" customFormat="1">
      <c r="A144" s="34"/>
      <c r="B144" s="35"/>
      <c r="C144" s="34"/>
      <c r="D144" s="172" t="s">
        <v>150</v>
      </c>
      <c r="E144" s="34"/>
      <c r="F144" s="177" t="s">
        <v>390</v>
      </c>
      <c r="G144" s="34"/>
      <c r="H144" s="34"/>
      <c r="I144" s="174"/>
      <c r="J144" s="34"/>
      <c r="K144" s="34"/>
      <c r="L144" s="35"/>
      <c r="M144" s="175"/>
      <c r="N144" s="176"/>
      <c r="O144" s="73"/>
      <c r="P144" s="73"/>
      <c r="Q144" s="73"/>
      <c r="R144" s="73"/>
      <c r="S144" s="73"/>
      <c r="T144" s="73"/>
      <c r="U144" s="7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150</v>
      </c>
      <c r="AU144" s="15" t="s">
        <v>75</v>
      </c>
    </row>
    <row r="145" s="2" customFormat="1" ht="16.5" customHeight="1">
      <c r="A145" s="34"/>
      <c r="B145" s="157"/>
      <c r="C145" s="178" t="s">
        <v>275</v>
      </c>
      <c r="D145" s="178" t="s">
        <v>164</v>
      </c>
      <c r="E145" s="179" t="s">
        <v>391</v>
      </c>
      <c r="F145" s="180" t="s">
        <v>392</v>
      </c>
      <c r="G145" s="181" t="s">
        <v>192</v>
      </c>
      <c r="H145" s="182">
        <v>2</v>
      </c>
      <c r="I145" s="183"/>
      <c r="J145" s="184">
        <f>ROUND(I145*H145,2)</f>
        <v>0</v>
      </c>
      <c r="K145" s="180" t="s">
        <v>133</v>
      </c>
      <c r="L145" s="35"/>
      <c r="M145" s="185" t="s">
        <v>1</v>
      </c>
      <c r="N145" s="186" t="s">
        <v>40</v>
      </c>
      <c r="O145" s="73"/>
      <c r="P145" s="168">
        <f>O145*H145</f>
        <v>0</v>
      </c>
      <c r="Q145" s="168">
        <v>0</v>
      </c>
      <c r="R145" s="168">
        <f>Q145*H145</f>
        <v>0</v>
      </c>
      <c r="S145" s="168">
        <v>0</v>
      </c>
      <c r="T145" s="168">
        <f>S145*H145</f>
        <v>0</v>
      </c>
      <c r="U145" s="169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0" t="s">
        <v>235</v>
      </c>
      <c r="AT145" s="170" t="s">
        <v>164</v>
      </c>
      <c r="AU145" s="170" t="s">
        <v>75</v>
      </c>
      <c r="AY145" s="15" t="s">
        <v>135</v>
      </c>
      <c r="BE145" s="171">
        <f>IF(N145="základní",J145,0)</f>
        <v>0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15" t="s">
        <v>82</v>
      </c>
      <c r="BK145" s="171">
        <f>ROUND(I145*H145,2)</f>
        <v>0</v>
      </c>
      <c r="BL145" s="15" t="s">
        <v>235</v>
      </c>
      <c r="BM145" s="170" t="s">
        <v>393</v>
      </c>
    </row>
    <row r="146" s="2" customFormat="1">
      <c r="A146" s="34"/>
      <c r="B146" s="35"/>
      <c r="C146" s="34"/>
      <c r="D146" s="172" t="s">
        <v>138</v>
      </c>
      <c r="E146" s="34"/>
      <c r="F146" s="173" t="s">
        <v>392</v>
      </c>
      <c r="G146" s="34"/>
      <c r="H146" s="34"/>
      <c r="I146" s="174"/>
      <c r="J146" s="34"/>
      <c r="K146" s="34"/>
      <c r="L146" s="35"/>
      <c r="M146" s="175"/>
      <c r="N146" s="176"/>
      <c r="O146" s="73"/>
      <c r="P146" s="73"/>
      <c r="Q146" s="73"/>
      <c r="R146" s="73"/>
      <c r="S146" s="73"/>
      <c r="T146" s="73"/>
      <c r="U146" s="7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5" t="s">
        <v>138</v>
      </c>
      <c r="AU146" s="15" t="s">
        <v>75</v>
      </c>
    </row>
    <row r="147" s="2" customFormat="1" ht="16.5" customHeight="1">
      <c r="A147" s="34"/>
      <c r="B147" s="157"/>
      <c r="C147" s="178" t="s">
        <v>281</v>
      </c>
      <c r="D147" s="178" t="s">
        <v>164</v>
      </c>
      <c r="E147" s="179" t="s">
        <v>394</v>
      </c>
      <c r="F147" s="180" t="s">
        <v>395</v>
      </c>
      <c r="G147" s="181" t="s">
        <v>192</v>
      </c>
      <c r="H147" s="182">
        <v>2</v>
      </c>
      <c r="I147" s="183"/>
      <c r="J147" s="184">
        <f>ROUND(I147*H147,2)</f>
        <v>0</v>
      </c>
      <c r="K147" s="180" t="s">
        <v>133</v>
      </c>
      <c r="L147" s="35"/>
      <c r="M147" s="185" t="s">
        <v>1</v>
      </c>
      <c r="N147" s="186" t="s">
        <v>40</v>
      </c>
      <c r="O147" s="73"/>
      <c r="P147" s="168">
        <f>O147*H147</f>
        <v>0</v>
      </c>
      <c r="Q147" s="168">
        <v>0</v>
      </c>
      <c r="R147" s="168">
        <f>Q147*H147</f>
        <v>0</v>
      </c>
      <c r="S147" s="168">
        <v>0</v>
      </c>
      <c r="T147" s="168">
        <f>S147*H147</f>
        <v>0</v>
      </c>
      <c r="U147" s="169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0" t="s">
        <v>235</v>
      </c>
      <c r="AT147" s="170" t="s">
        <v>164</v>
      </c>
      <c r="AU147" s="170" t="s">
        <v>75</v>
      </c>
      <c r="AY147" s="15" t="s">
        <v>135</v>
      </c>
      <c r="BE147" s="171">
        <f>IF(N147="základní",J147,0)</f>
        <v>0</v>
      </c>
      <c r="BF147" s="171">
        <f>IF(N147="snížená",J147,0)</f>
        <v>0</v>
      </c>
      <c r="BG147" s="171">
        <f>IF(N147="zákl. přenesená",J147,0)</f>
        <v>0</v>
      </c>
      <c r="BH147" s="171">
        <f>IF(N147="sníž. přenesená",J147,0)</f>
        <v>0</v>
      </c>
      <c r="BI147" s="171">
        <f>IF(N147="nulová",J147,0)</f>
        <v>0</v>
      </c>
      <c r="BJ147" s="15" t="s">
        <v>82</v>
      </c>
      <c r="BK147" s="171">
        <f>ROUND(I147*H147,2)</f>
        <v>0</v>
      </c>
      <c r="BL147" s="15" t="s">
        <v>235</v>
      </c>
      <c r="BM147" s="170" t="s">
        <v>396</v>
      </c>
    </row>
    <row r="148" s="2" customFormat="1">
      <c r="A148" s="34"/>
      <c r="B148" s="35"/>
      <c r="C148" s="34"/>
      <c r="D148" s="172" t="s">
        <v>138</v>
      </c>
      <c r="E148" s="34"/>
      <c r="F148" s="173" t="s">
        <v>395</v>
      </c>
      <c r="G148" s="34"/>
      <c r="H148" s="34"/>
      <c r="I148" s="174"/>
      <c r="J148" s="34"/>
      <c r="K148" s="34"/>
      <c r="L148" s="35"/>
      <c r="M148" s="175"/>
      <c r="N148" s="176"/>
      <c r="O148" s="73"/>
      <c r="P148" s="73"/>
      <c r="Q148" s="73"/>
      <c r="R148" s="73"/>
      <c r="S148" s="73"/>
      <c r="T148" s="73"/>
      <c r="U148" s="7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138</v>
      </c>
      <c r="AU148" s="15" t="s">
        <v>75</v>
      </c>
    </row>
    <row r="149" s="2" customFormat="1" ht="37.8" customHeight="1">
      <c r="A149" s="34"/>
      <c r="B149" s="157"/>
      <c r="C149" s="158" t="s">
        <v>397</v>
      </c>
      <c r="D149" s="158" t="s">
        <v>129</v>
      </c>
      <c r="E149" s="159" t="s">
        <v>398</v>
      </c>
      <c r="F149" s="160" t="s">
        <v>399</v>
      </c>
      <c r="G149" s="161" t="s">
        <v>192</v>
      </c>
      <c r="H149" s="162">
        <v>2</v>
      </c>
      <c r="I149" s="163"/>
      <c r="J149" s="164">
        <f>ROUND(I149*H149,2)</f>
        <v>0</v>
      </c>
      <c r="K149" s="160" t="s">
        <v>133</v>
      </c>
      <c r="L149" s="165"/>
      <c r="M149" s="166" t="s">
        <v>1</v>
      </c>
      <c r="N149" s="167" t="s">
        <v>40</v>
      </c>
      <c r="O149" s="73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8">
        <f>S149*H149</f>
        <v>0</v>
      </c>
      <c r="U149" s="169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0" t="s">
        <v>235</v>
      </c>
      <c r="AT149" s="170" t="s">
        <v>129</v>
      </c>
      <c r="AU149" s="170" t="s">
        <v>75</v>
      </c>
      <c r="AY149" s="15" t="s">
        <v>135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5" t="s">
        <v>82</v>
      </c>
      <c r="BK149" s="171">
        <f>ROUND(I149*H149,2)</f>
        <v>0</v>
      </c>
      <c r="BL149" s="15" t="s">
        <v>235</v>
      </c>
      <c r="BM149" s="170" t="s">
        <v>400</v>
      </c>
    </row>
    <row r="150" s="2" customFormat="1">
      <c r="A150" s="34"/>
      <c r="B150" s="35"/>
      <c r="C150" s="34"/>
      <c r="D150" s="172" t="s">
        <v>138</v>
      </c>
      <c r="E150" s="34"/>
      <c r="F150" s="173" t="s">
        <v>399</v>
      </c>
      <c r="G150" s="34"/>
      <c r="H150" s="34"/>
      <c r="I150" s="174"/>
      <c r="J150" s="34"/>
      <c r="K150" s="34"/>
      <c r="L150" s="35"/>
      <c r="M150" s="175"/>
      <c r="N150" s="176"/>
      <c r="O150" s="73"/>
      <c r="P150" s="73"/>
      <c r="Q150" s="73"/>
      <c r="R150" s="73"/>
      <c r="S150" s="73"/>
      <c r="T150" s="73"/>
      <c r="U150" s="7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138</v>
      </c>
      <c r="AU150" s="15" t="s">
        <v>75</v>
      </c>
    </row>
    <row r="151" s="2" customFormat="1" ht="44.25" customHeight="1">
      <c r="A151" s="34"/>
      <c r="B151" s="157"/>
      <c r="C151" s="178" t="s">
        <v>401</v>
      </c>
      <c r="D151" s="178" t="s">
        <v>164</v>
      </c>
      <c r="E151" s="179" t="s">
        <v>402</v>
      </c>
      <c r="F151" s="180" t="s">
        <v>403</v>
      </c>
      <c r="G151" s="181" t="s">
        <v>192</v>
      </c>
      <c r="H151" s="182">
        <v>2</v>
      </c>
      <c r="I151" s="183"/>
      <c r="J151" s="184">
        <f>ROUND(I151*H151,2)</f>
        <v>0</v>
      </c>
      <c r="K151" s="180" t="s">
        <v>133</v>
      </c>
      <c r="L151" s="35"/>
      <c r="M151" s="185" t="s">
        <v>1</v>
      </c>
      <c r="N151" s="186" t="s">
        <v>40</v>
      </c>
      <c r="O151" s="73"/>
      <c r="P151" s="168">
        <f>O151*H151</f>
        <v>0</v>
      </c>
      <c r="Q151" s="168">
        <v>0</v>
      </c>
      <c r="R151" s="168">
        <f>Q151*H151</f>
        <v>0</v>
      </c>
      <c r="S151" s="168">
        <v>0</v>
      </c>
      <c r="T151" s="168">
        <f>S151*H151</f>
        <v>0</v>
      </c>
      <c r="U151" s="169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0" t="s">
        <v>235</v>
      </c>
      <c r="AT151" s="170" t="s">
        <v>164</v>
      </c>
      <c r="AU151" s="170" t="s">
        <v>75</v>
      </c>
      <c r="AY151" s="15" t="s">
        <v>135</v>
      </c>
      <c r="BE151" s="171">
        <f>IF(N151="základní",J151,0)</f>
        <v>0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15" t="s">
        <v>82</v>
      </c>
      <c r="BK151" s="171">
        <f>ROUND(I151*H151,2)</f>
        <v>0</v>
      </c>
      <c r="BL151" s="15" t="s">
        <v>235</v>
      </c>
      <c r="BM151" s="170" t="s">
        <v>404</v>
      </c>
    </row>
    <row r="152" s="2" customFormat="1">
      <c r="A152" s="34"/>
      <c r="B152" s="35"/>
      <c r="C152" s="34"/>
      <c r="D152" s="172" t="s">
        <v>138</v>
      </c>
      <c r="E152" s="34"/>
      <c r="F152" s="173" t="s">
        <v>405</v>
      </c>
      <c r="G152" s="34"/>
      <c r="H152" s="34"/>
      <c r="I152" s="174"/>
      <c r="J152" s="34"/>
      <c r="K152" s="34"/>
      <c r="L152" s="35"/>
      <c r="M152" s="175"/>
      <c r="N152" s="176"/>
      <c r="O152" s="73"/>
      <c r="P152" s="73"/>
      <c r="Q152" s="73"/>
      <c r="R152" s="73"/>
      <c r="S152" s="73"/>
      <c r="T152" s="73"/>
      <c r="U152" s="7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5" t="s">
        <v>138</v>
      </c>
      <c r="AU152" s="15" t="s">
        <v>75</v>
      </c>
    </row>
    <row r="153" s="2" customFormat="1" ht="21.75" customHeight="1">
      <c r="A153" s="34"/>
      <c r="B153" s="157"/>
      <c r="C153" s="178" t="s">
        <v>406</v>
      </c>
      <c r="D153" s="178" t="s">
        <v>164</v>
      </c>
      <c r="E153" s="179" t="s">
        <v>407</v>
      </c>
      <c r="F153" s="180" t="s">
        <v>408</v>
      </c>
      <c r="G153" s="181" t="s">
        <v>192</v>
      </c>
      <c r="H153" s="182">
        <v>5</v>
      </c>
      <c r="I153" s="183"/>
      <c r="J153" s="184">
        <f>ROUND(I153*H153,2)</f>
        <v>0</v>
      </c>
      <c r="K153" s="180" t="s">
        <v>133</v>
      </c>
      <c r="L153" s="35"/>
      <c r="M153" s="185" t="s">
        <v>1</v>
      </c>
      <c r="N153" s="186" t="s">
        <v>40</v>
      </c>
      <c r="O153" s="73"/>
      <c r="P153" s="168">
        <f>O153*H153</f>
        <v>0</v>
      </c>
      <c r="Q153" s="168">
        <v>0</v>
      </c>
      <c r="R153" s="168">
        <f>Q153*H153</f>
        <v>0</v>
      </c>
      <c r="S153" s="168">
        <v>0</v>
      </c>
      <c r="T153" s="168">
        <f>S153*H153</f>
        <v>0</v>
      </c>
      <c r="U153" s="169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0" t="s">
        <v>235</v>
      </c>
      <c r="AT153" s="170" t="s">
        <v>164</v>
      </c>
      <c r="AU153" s="170" t="s">
        <v>75</v>
      </c>
      <c r="AY153" s="15" t="s">
        <v>135</v>
      </c>
      <c r="BE153" s="171">
        <f>IF(N153="základní",J153,0)</f>
        <v>0</v>
      </c>
      <c r="BF153" s="171">
        <f>IF(N153="snížená",J153,0)</f>
        <v>0</v>
      </c>
      <c r="BG153" s="171">
        <f>IF(N153="zákl. přenesená",J153,0)</f>
        <v>0</v>
      </c>
      <c r="BH153" s="171">
        <f>IF(N153="sníž. přenesená",J153,0)</f>
        <v>0</v>
      </c>
      <c r="BI153" s="171">
        <f>IF(N153="nulová",J153,0)</f>
        <v>0</v>
      </c>
      <c r="BJ153" s="15" t="s">
        <v>82</v>
      </c>
      <c r="BK153" s="171">
        <f>ROUND(I153*H153,2)</f>
        <v>0</v>
      </c>
      <c r="BL153" s="15" t="s">
        <v>235</v>
      </c>
      <c r="BM153" s="170" t="s">
        <v>409</v>
      </c>
    </row>
    <row r="154" s="2" customFormat="1">
      <c r="A154" s="34"/>
      <c r="B154" s="35"/>
      <c r="C154" s="34"/>
      <c r="D154" s="172" t="s">
        <v>138</v>
      </c>
      <c r="E154" s="34"/>
      <c r="F154" s="173" t="s">
        <v>410</v>
      </c>
      <c r="G154" s="34"/>
      <c r="H154" s="34"/>
      <c r="I154" s="174"/>
      <c r="J154" s="34"/>
      <c r="K154" s="34"/>
      <c r="L154" s="35"/>
      <c r="M154" s="175"/>
      <c r="N154" s="176"/>
      <c r="O154" s="73"/>
      <c r="P154" s="73"/>
      <c r="Q154" s="73"/>
      <c r="R154" s="73"/>
      <c r="S154" s="73"/>
      <c r="T154" s="73"/>
      <c r="U154" s="7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138</v>
      </c>
      <c r="AU154" s="15" t="s">
        <v>75</v>
      </c>
    </row>
    <row r="155" s="2" customFormat="1" ht="16.5" customHeight="1">
      <c r="A155" s="34"/>
      <c r="B155" s="157"/>
      <c r="C155" s="178" t="s">
        <v>411</v>
      </c>
      <c r="D155" s="178" t="s">
        <v>164</v>
      </c>
      <c r="E155" s="179" t="s">
        <v>412</v>
      </c>
      <c r="F155" s="180" t="s">
        <v>413</v>
      </c>
      <c r="G155" s="181" t="s">
        <v>192</v>
      </c>
      <c r="H155" s="182">
        <v>2</v>
      </c>
      <c r="I155" s="183"/>
      <c r="J155" s="184">
        <f>ROUND(I155*H155,2)</f>
        <v>0</v>
      </c>
      <c r="K155" s="180" t="s">
        <v>133</v>
      </c>
      <c r="L155" s="35"/>
      <c r="M155" s="185" t="s">
        <v>1</v>
      </c>
      <c r="N155" s="186" t="s">
        <v>40</v>
      </c>
      <c r="O155" s="73"/>
      <c r="P155" s="168">
        <f>O155*H155</f>
        <v>0</v>
      </c>
      <c r="Q155" s="168">
        <v>0</v>
      </c>
      <c r="R155" s="168">
        <f>Q155*H155</f>
        <v>0</v>
      </c>
      <c r="S155" s="168">
        <v>0</v>
      </c>
      <c r="T155" s="168">
        <f>S155*H155</f>
        <v>0</v>
      </c>
      <c r="U155" s="169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70" t="s">
        <v>235</v>
      </c>
      <c r="AT155" s="170" t="s">
        <v>164</v>
      </c>
      <c r="AU155" s="170" t="s">
        <v>75</v>
      </c>
      <c r="AY155" s="15" t="s">
        <v>135</v>
      </c>
      <c r="BE155" s="171">
        <f>IF(N155="základní",J155,0)</f>
        <v>0</v>
      </c>
      <c r="BF155" s="171">
        <f>IF(N155="snížená",J155,0)</f>
        <v>0</v>
      </c>
      <c r="BG155" s="171">
        <f>IF(N155="zákl. přenesená",J155,0)</f>
        <v>0</v>
      </c>
      <c r="BH155" s="171">
        <f>IF(N155="sníž. přenesená",J155,0)</f>
        <v>0</v>
      </c>
      <c r="BI155" s="171">
        <f>IF(N155="nulová",J155,0)</f>
        <v>0</v>
      </c>
      <c r="BJ155" s="15" t="s">
        <v>82</v>
      </c>
      <c r="BK155" s="171">
        <f>ROUND(I155*H155,2)</f>
        <v>0</v>
      </c>
      <c r="BL155" s="15" t="s">
        <v>235</v>
      </c>
      <c r="BM155" s="170" t="s">
        <v>414</v>
      </c>
    </row>
    <row r="156" s="2" customFormat="1">
      <c r="A156" s="34"/>
      <c r="B156" s="35"/>
      <c r="C156" s="34"/>
      <c r="D156" s="172" t="s">
        <v>138</v>
      </c>
      <c r="E156" s="34"/>
      <c r="F156" s="173" t="s">
        <v>415</v>
      </c>
      <c r="G156" s="34"/>
      <c r="H156" s="34"/>
      <c r="I156" s="174"/>
      <c r="J156" s="34"/>
      <c r="K156" s="34"/>
      <c r="L156" s="35"/>
      <c r="M156" s="198"/>
      <c r="N156" s="199"/>
      <c r="O156" s="200"/>
      <c r="P156" s="200"/>
      <c r="Q156" s="200"/>
      <c r="R156" s="200"/>
      <c r="S156" s="200"/>
      <c r="T156" s="200"/>
      <c r="U156" s="201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5" t="s">
        <v>138</v>
      </c>
      <c r="AU156" s="15" t="s">
        <v>75</v>
      </c>
    </row>
    <row r="157" s="2" customFormat="1" ht="6.96" customHeight="1">
      <c r="A157" s="34"/>
      <c r="B157" s="56"/>
      <c r="C157" s="57"/>
      <c r="D157" s="57"/>
      <c r="E157" s="57"/>
      <c r="F157" s="57"/>
      <c r="G157" s="57"/>
      <c r="H157" s="57"/>
      <c r="I157" s="57"/>
      <c r="J157" s="57"/>
      <c r="K157" s="57"/>
      <c r="L157" s="35"/>
      <c r="M157" s="34"/>
      <c r="O157" s="34"/>
      <c r="P157" s="34"/>
      <c r="Q157" s="34"/>
      <c r="R157" s="34"/>
      <c r="S157" s="34"/>
      <c r="T157" s="34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</row>
  </sheetData>
  <autoFilter ref="C119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104</v>
      </c>
      <c r="L4" s="18"/>
      <c r="M4" s="124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25" t="str">
        <f>'Rekapitulace stavby'!K6</f>
        <v>Oprava EOV v žst. Dětřichov nad Bystřicí</v>
      </c>
      <c r="F7" s="28"/>
      <c r="G7" s="28"/>
      <c r="H7" s="28"/>
      <c r="L7" s="18"/>
    </row>
    <row r="8" s="1" customFormat="1" ht="12" customHeight="1">
      <c r="B8" s="18"/>
      <c r="D8" s="28" t="s">
        <v>105</v>
      </c>
      <c r="L8" s="18"/>
    </row>
    <row r="9" s="2" customFormat="1" ht="16.5" customHeight="1">
      <c r="A9" s="34"/>
      <c r="B9" s="35"/>
      <c r="C9" s="34"/>
      <c r="D9" s="34"/>
      <c r="E9" s="125" t="s">
        <v>416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107</v>
      </c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35"/>
      <c r="C11" s="34"/>
      <c r="D11" s="34"/>
      <c r="E11" s="63" t="s">
        <v>108</v>
      </c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35"/>
      <c r="C12" s="34"/>
      <c r="D12" s="34"/>
      <c r="E12" s="34"/>
      <c r="F12" s="34"/>
      <c r="G12" s="34"/>
      <c r="H12" s="34"/>
      <c r="I12" s="34"/>
      <c r="J12" s="34"/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35"/>
      <c r="C13" s="34"/>
      <c r="D13" s="28" t="s">
        <v>18</v>
      </c>
      <c r="E13" s="34"/>
      <c r="F13" s="23" t="s">
        <v>1</v>
      </c>
      <c r="G13" s="34"/>
      <c r="H13" s="34"/>
      <c r="I13" s="28" t="s">
        <v>19</v>
      </c>
      <c r="J13" s="23" t="s">
        <v>1</v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20</v>
      </c>
      <c r="E14" s="34"/>
      <c r="F14" s="23" t="s">
        <v>21</v>
      </c>
      <c r="G14" s="34"/>
      <c r="H14" s="34"/>
      <c r="I14" s="28" t="s">
        <v>22</v>
      </c>
      <c r="J14" s="65" t="str">
        <f>'Rekapitulace stavby'!AN8</f>
        <v>26. 5. 2023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35"/>
      <c r="C15" s="34"/>
      <c r="D15" s="34"/>
      <c r="E15" s="34"/>
      <c r="F15" s="34"/>
      <c r="G15" s="34"/>
      <c r="H15" s="34"/>
      <c r="I15" s="34"/>
      <c r="J15" s="34"/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35"/>
      <c r="C16" s="34"/>
      <c r="D16" s="28" t="s">
        <v>24</v>
      </c>
      <c r="E16" s="34"/>
      <c r="F16" s="34"/>
      <c r="G16" s="34"/>
      <c r="H16" s="34"/>
      <c r="I16" s="28" t="s">
        <v>25</v>
      </c>
      <c r="J16" s="23" t="s">
        <v>1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35"/>
      <c r="C17" s="34"/>
      <c r="D17" s="34"/>
      <c r="E17" s="23" t="s">
        <v>26</v>
      </c>
      <c r="F17" s="34"/>
      <c r="G17" s="34"/>
      <c r="H17" s="34"/>
      <c r="I17" s="28" t="s">
        <v>27</v>
      </c>
      <c r="J17" s="23" t="s">
        <v>1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35"/>
      <c r="C18" s="34"/>
      <c r="D18" s="34"/>
      <c r="E18" s="34"/>
      <c r="F18" s="34"/>
      <c r="G18" s="34"/>
      <c r="H18" s="34"/>
      <c r="I18" s="34"/>
      <c r="J18" s="34"/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35"/>
      <c r="C19" s="34"/>
      <c r="D19" s="28" t="s">
        <v>28</v>
      </c>
      <c r="E19" s="34"/>
      <c r="F19" s="34"/>
      <c r="G19" s="34"/>
      <c r="H19" s="34"/>
      <c r="I19" s="28" t="s">
        <v>25</v>
      </c>
      <c r="J19" s="29" t="str">
        <f>'Rekapitulace stavby'!AN13</f>
        <v>Vyplň údaj</v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35"/>
      <c r="C20" s="34"/>
      <c r="D20" s="34"/>
      <c r="E20" s="29" t="str">
        <f>'Rekapitulace stavby'!E14</f>
        <v>Vyplň údaj</v>
      </c>
      <c r="F20" s="23"/>
      <c r="G20" s="23"/>
      <c r="H20" s="23"/>
      <c r="I20" s="28" t="s">
        <v>27</v>
      </c>
      <c r="J20" s="29" t="str">
        <f>'Rekapitulace stavby'!AN14</f>
        <v>Vyplň údaj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35"/>
      <c r="C21" s="34"/>
      <c r="D21" s="34"/>
      <c r="E21" s="34"/>
      <c r="F21" s="34"/>
      <c r="G21" s="34"/>
      <c r="H21" s="34"/>
      <c r="I21" s="34"/>
      <c r="J21" s="34"/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35"/>
      <c r="C22" s="34"/>
      <c r="D22" s="28" t="s">
        <v>30</v>
      </c>
      <c r="E22" s="34"/>
      <c r="F22" s="34"/>
      <c r="G22" s="34"/>
      <c r="H22" s="34"/>
      <c r="I22" s="28" t="s">
        <v>25</v>
      </c>
      <c r="J22" s="23" t="s">
        <v>1</v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35"/>
      <c r="C23" s="34"/>
      <c r="D23" s="34"/>
      <c r="E23" s="23" t="s">
        <v>26</v>
      </c>
      <c r="F23" s="34"/>
      <c r="G23" s="34"/>
      <c r="H23" s="34"/>
      <c r="I23" s="28" t="s">
        <v>27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35"/>
      <c r="C24" s="34"/>
      <c r="D24" s="34"/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35"/>
      <c r="C25" s="34"/>
      <c r="D25" s="28" t="s">
        <v>32</v>
      </c>
      <c r="E25" s="34"/>
      <c r="F25" s="34"/>
      <c r="G25" s="34"/>
      <c r="H25" s="34"/>
      <c r="I25" s="28" t="s">
        <v>25</v>
      </c>
      <c r="J25" s="23" t="s">
        <v>1</v>
      </c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35"/>
      <c r="C26" s="34"/>
      <c r="D26" s="34"/>
      <c r="E26" s="23" t="s">
        <v>33</v>
      </c>
      <c r="F26" s="34"/>
      <c r="G26" s="34"/>
      <c r="H26" s="34"/>
      <c r="I26" s="28" t="s">
        <v>27</v>
      </c>
      <c r="J26" s="23" t="s">
        <v>1</v>
      </c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35"/>
      <c r="C28" s="34"/>
      <c r="D28" s="28" t="s">
        <v>34</v>
      </c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26"/>
      <c r="B29" s="127"/>
      <c r="C29" s="126"/>
      <c r="D29" s="126"/>
      <c r="E29" s="32" t="s">
        <v>1</v>
      </c>
      <c r="F29" s="32"/>
      <c r="G29" s="32"/>
      <c r="H29" s="32"/>
      <c r="I29" s="126"/>
      <c r="J29" s="126"/>
      <c r="K29" s="126"/>
      <c r="L29" s="128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6"/>
      <c r="AD29" s="126"/>
      <c r="AE29" s="126"/>
    </row>
    <row r="30" s="2" customFormat="1" ht="6.96" customHeight="1">
      <c r="A30" s="34"/>
      <c r="B30" s="35"/>
      <c r="C30" s="34"/>
      <c r="D30" s="34"/>
      <c r="E30" s="34"/>
      <c r="F30" s="34"/>
      <c r="G30" s="34"/>
      <c r="H30" s="34"/>
      <c r="I30" s="34"/>
      <c r="J30" s="34"/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9" t="s">
        <v>35</v>
      </c>
      <c r="E32" s="34"/>
      <c r="F32" s="34"/>
      <c r="G32" s="34"/>
      <c r="H32" s="34"/>
      <c r="I32" s="34"/>
      <c r="J32" s="92">
        <f>ROUND(J121,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86"/>
      <c r="E33" s="86"/>
      <c r="F33" s="86"/>
      <c r="G33" s="86"/>
      <c r="H33" s="86"/>
      <c r="I33" s="86"/>
      <c r="J33" s="86"/>
      <c r="K33" s="86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30" t="s">
        <v>39</v>
      </c>
      <c r="E35" s="28" t="s">
        <v>40</v>
      </c>
      <c r="F35" s="131">
        <f>ROUND((SUM(BE121:BE207)),  2)</f>
        <v>0</v>
      </c>
      <c r="G35" s="34"/>
      <c r="H35" s="34"/>
      <c r="I35" s="132">
        <v>0.20999999999999999</v>
      </c>
      <c r="J35" s="131">
        <f>ROUND(((SUM(BE121:BE207))*I35),  2)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28" t="s">
        <v>41</v>
      </c>
      <c r="F36" s="131">
        <f>ROUND((SUM(BF121:BF207)),  2)</f>
        <v>0</v>
      </c>
      <c r="G36" s="34"/>
      <c r="H36" s="34"/>
      <c r="I36" s="132">
        <v>0.14999999999999999</v>
      </c>
      <c r="J36" s="131">
        <f>ROUND(((SUM(BF121:BF207))*I36),  2)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1">
        <f>ROUND((SUM(BG121:BG207)),  2)</f>
        <v>0</v>
      </c>
      <c r="G37" s="34"/>
      <c r="H37" s="34"/>
      <c r="I37" s="132">
        <v>0.20999999999999999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1">
        <f>ROUND((SUM(BH121:BH207)),  2)</f>
        <v>0</v>
      </c>
      <c r="G38" s="34"/>
      <c r="H38" s="34"/>
      <c r="I38" s="132">
        <v>0.14999999999999999</v>
      </c>
      <c r="J38" s="131">
        <f>0</f>
        <v>0</v>
      </c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28" t="s">
        <v>44</v>
      </c>
      <c r="F39" s="131">
        <f>ROUND((SUM(BI121:BI207)),  2)</f>
        <v>0</v>
      </c>
      <c r="G39" s="34"/>
      <c r="H39" s="34"/>
      <c r="I39" s="132">
        <v>0</v>
      </c>
      <c r="J39" s="131">
        <f>0</f>
        <v>0</v>
      </c>
      <c r="K39" s="34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3"/>
      <c r="D41" s="134" t="s">
        <v>45</v>
      </c>
      <c r="E41" s="77"/>
      <c r="F41" s="77"/>
      <c r="G41" s="135" t="s">
        <v>46</v>
      </c>
      <c r="H41" s="136" t="s">
        <v>47</v>
      </c>
      <c r="I41" s="77"/>
      <c r="J41" s="137">
        <f>SUM(J32:J39)</f>
        <v>0</v>
      </c>
      <c r="K41" s="138"/>
      <c r="L41" s="51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1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9" t="s">
        <v>51</v>
      </c>
      <c r="G61" s="54" t="s">
        <v>50</v>
      </c>
      <c r="H61" s="37"/>
      <c r="I61" s="37"/>
      <c r="J61" s="140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9" t="s">
        <v>51</v>
      </c>
      <c r="G76" s="54" t="s">
        <v>50</v>
      </c>
      <c r="H76" s="37"/>
      <c r="I76" s="37"/>
      <c r="J76" s="140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5" t="str">
        <f>E7</f>
        <v>Oprava EOV v žst. Dětřichov nad Bystřicí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8"/>
      <c r="C86" s="28" t="s">
        <v>105</v>
      </c>
      <c r="L86" s="18"/>
    </row>
    <row r="87" s="2" customFormat="1" ht="16.5" customHeight="1">
      <c r="A87" s="34"/>
      <c r="B87" s="35"/>
      <c r="C87" s="34"/>
      <c r="D87" s="34"/>
      <c r="E87" s="125" t="s">
        <v>416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107</v>
      </c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4"/>
      <c r="D89" s="34"/>
      <c r="E89" s="63" t="str">
        <f>E11</f>
        <v>01 - SOUŽI</v>
      </c>
      <c r="F89" s="34"/>
      <c r="G89" s="34"/>
      <c r="H89" s="34"/>
      <c r="I89" s="34"/>
      <c r="J89" s="34"/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4"/>
      <c r="E91" s="34"/>
      <c r="F91" s="23" t="str">
        <f>F14</f>
        <v>Dětřichov nad Bystřicí</v>
      </c>
      <c r="G91" s="34"/>
      <c r="H91" s="34"/>
      <c r="I91" s="28" t="s">
        <v>22</v>
      </c>
      <c r="J91" s="65" t="str">
        <f>IF(J14="","",J14)</f>
        <v>26. 5. 2023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4"/>
      <c r="D92" s="34"/>
      <c r="E92" s="34"/>
      <c r="F92" s="34"/>
      <c r="G92" s="34"/>
      <c r="H92" s="34"/>
      <c r="I92" s="34"/>
      <c r="J92" s="34"/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4"/>
      <c r="E93" s="34"/>
      <c r="F93" s="23" t="str">
        <f>E17</f>
        <v xml:space="preserve"> </v>
      </c>
      <c r="G93" s="34"/>
      <c r="H93" s="34"/>
      <c r="I93" s="28" t="s">
        <v>30</v>
      </c>
      <c r="J93" s="32" t="str">
        <f>E23</f>
        <v xml:space="preserve"> </v>
      </c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4"/>
      <c r="E94" s="34"/>
      <c r="F94" s="23" t="str">
        <f>IF(E20="","",E20)</f>
        <v>Vyplň údaj</v>
      </c>
      <c r="G94" s="34"/>
      <c r="H94" s="34"/>
      <c r="I94" s="28" t="s">
        <v>32</v>
      </c>
      <c r="J94" s="32" t="str">
        <f>E26</f>
        <v>Kamarád Vladimír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41" t="s">
        <v>110</v>
      </c>
      <c r="D96" s="133"/>
      <c r="E96" s="133"/>
      <c r="F96" s="133"/>
      <c r="G96" s="133"/>
      <c r="H96" s="133"/>
      <c r="I96" s="133"/>
      <c r="J96" s="142" t="s">
        <v>111</v>
      </c>
      <c r="K96" s="133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4"/>
      <c r="D97" s="34"/>
      <c r="E97" s="34"/>
      <c r="F97" s="34"/>
      <c r="G97" s="34"/>
      <c r="H97" s="34"/>
      <c r="I97" s="34"/>
      <c r="J97" s="34"/>
      <c r="K97" s="34"/>
      <c r="L97" s="51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43" t="s">
        <v>112</v>
      </c>
      <c r="D98" s="34"/>
      <c r="E98" s="34"/>
      <c r="F98" s="34"/>
      <c r="G98" s="34"/>
      <c r="H98" s="34"/>
      <c r="I98" s="34"/>
      <c r="J98" s="92">
        <f>J121</f>
        <v>0</v>
      </c>
      <c r="K98" s="34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5" t="s">
        <v>113</v>
      </c>
    </row>
    <row r="99" s="9" customFormat="1" ht="24.96" customHeight="1">
      <c r="A99" s="9"/>
      <c r="B99" s="144"/>
      <c r="C99" s="9"/>
      <c r="D99" s="145" t="s">
        <v>114</v>
      </c>
      <c r="E99" s="146"/>
      <c r="F99" s="146"/>
      <c r="G99" s="146"/>
      <c r="H99" s="146"/>
      <c r="I99" s="146"/>
      <c r="J99" s="147">
        <f>J191</f>
        <v>0</v>
      </c>
      <c r="K99" s="9"/>
      <c r="L99" s="14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115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25" t="str">
        <f>E7</f>
        <v>Oprava EOV v žst. Dětřichov nad Bystřicí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1" customFormat="1" ht="12" customHeight="1">
      <c r="B110" s="18"/>
      <c r="C110" s="28" t="s">
        <v>105</v>
      </c>
      <c r="L110" s="18"/>
    </row>
    <row r="111" s="2" customFormat="1" ht="16.5" customHeight="1">
      <c r="A111" s="34"/>
      <c r="B111" s="35"/>
      <c r="C111" s="34"/>
      <c r="D111" s="34"/>
      <c r="E111" s="125" t="s">
        <v>416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107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E11</f>
        <v>01 - SOUŽI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F14</f>
        <v>Dětřichov nad Bystřicí</v>
      </c>
      <c r="G115" s="34"/>
      <c r="H115" s="34"/>
      <c r="I115" s="28" t="s">
        <v>22</v>
      </c>
      <c r="J115" s="65" t="str">
        <f>IF(J14="","",J14)</f>
        <v>26. 5. 2023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E17</f>
        <v xml:space="preserve"> </v>
      </c>
      <c r="G117" s="34"/>
      <c r="H117" s="34"/>
      <c r="I117" s="28" t="s">
        <v>30</v>
      </c>
      <c r="J117" s="32" t="str">
        <f>E23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28</v>
      </c>
      <c r="D118" s="34"/>
      <c r="E118" s="34"/>
      <c r="F118" s="23" t="str">
        <f>IF(E20="","",E20)</f>
        <v>Vyplň údaj</v>
      </c>
      <c r="G118" s="34"/>
      <c r="H118" s="34"/>
      <c r="I118" s="28" t="s">
        <v>32</v>
      </c>
      <c r="J118" s="32" t="str">
        <f>E26</f>
        <v>Kamarád Vladimír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0" customFormat="1" ht="29.28" customHeight="1">
      <c r="A120" s="148"/>
      <c r="B120" s="149"/>
      <c r="C120" s="150" t="s">
        <v>116</v>
      </c>
      <c r="D120" s="151" t="s">
        <v>60</v>
      </c>
      <c r="E120" s="151" t="s">
        <v>56</v>
      </c>
      <c r="F120" s="151" t="s">
        <v>57</v>
      </c>
      <c r="G120" s="151" t="s">
        <v>117</v>
      </c>
      <c r="H120" s="151" t="s">
        <v>118</v>
      </c>
      <c r="I120" s="151" t="s">
        <v>119</v>
      </c>
      <c r="J120" s="151" t="s">
        <v>111</v>
      </c>
      <c r="K120" s="152" t="s">
        <v>120</v>
      </c>
      <c r="L120" s="153"/>
      <c r="M120" s="82" t="s">
        <v>1</v>
      </c>
      <c r="N120" s="83" t="s">
        <v>39</v>
      </c>
      <c r="O120" s="83" t="s">
        <v>121</v>
      </c>
      <c r="P120" s="83" t="s">
        <v>122</v>
      </c>
      <c r="Q120" s="83" t="s">
        <v>123</v>
      </c>
      <c r="R120" s="83" t="s">
        <v>124</v>
      </c>
      <c r="S120" s="83" t="s">
        <v>125</v>
      </c>
      <c r="T120" s="83" t="s">
        <v>126</v>
      </c>
      <c r="U120" s="84" t="s">
        <v>127</v>
      </c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</row>
    <row r="121" s="2" customFormat="1" ht="22.8" customHeight="1">
      <c r="A121" s="34"/>
      <c r="B121" s="35"/>
      <c r="C121" s="89" t="s">
        <v>128</v>
      </c>
      <c r="D121" s="34"/>
      <c r="E121" s="34"/>
      <c r="F121" s="34"/>
      <c r="G121" s="34"/>
      <c r="H121" s="34"/>
      <c r="I121" s="34"/>
      <c r="J121" s="154">
        <f>BK121</f>
        <v>0</v>
      </c>
      <c r="K121" s="34"/>
      <c r="L121" s="35"/>
      <c r="M121" s="85"/>
      <c r="N121" s="69"/>
      <c r="O121" s="86"/>
      <c r="P121" s="155">
        <f>P122+SUM(P123:P191)</f>
        <v>0</v>
      </c>
      <c r="Q121" s="86"/>
      <c r="R121" s="155">
        <f>R122+SUM(R123:R191)</f>
        <v>0</v>
      </c>
      <c r="S121" s="86"/>
      <c r="T121" s="155">
        <f>T122+SUM(T123:T191)</f>
        <v>0</v>
      </c>
      <c r="U121" s="87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74</v>
      </c>
      <c r="AU121" s="15" t="s">
        <v>113</v>
      </c>
      <c r="BK121" s="156">
        <f>BK122+SUM(BK123:BK191)</f>
        <v>0</v>
      </c>
    </row>
    <row r="122" s="2" customFormat="1" ht="33" customHeight="1">
      <c r="A122" s="34"/>
      <c r="B122" s="157"/>
      <c r="C122" s="178" t="s">
        <v>84</v>
      </c>
      <c r="D122" s="178" t="s">
        <v>164</v>
      </c>
      <c r="E122" s="179" t="s">
        <v>417</v>
      </c>
      <c r="F122" s="180" t="s">
        <v>418</v>
      </c>
      <c r="G122" s="181" t="s">
        <v>192</v>
      </c>
      <c r="H122" s="182">
        <v>2</v>
      </c>
      <c r="I122" s="183"/>
      <c r="J122" s="184">
        <f>ROUND(I122*H122,2)</f>
        <v>0</v>
      </c>
      <c r="K122" s="180" t="s">
        <v>133</v>
      </c>
      <c r="L122" s="35"/>
      <c r="M122" s="185" t="s">
        <v>1</v>
      </c>
      <c r="N122" s="186" t="s">
        <v>40</v>
      </c>
      <c r="O122" s="73"/>
      <c r="P122" s="168">
        <f>O122*H122</f>
        <v>0</v>
      </c>
      <c r="Q122" s="168">
        <v>0</v>
      </c>
      <c r="R122" s="168">
        <f>Q122*H122</f>
        <v>0</v>
      </c>
      <c r="S122" s="168">
        <v>0</v>
      </c>
      <c r="T122" s="168">
        <f>S122*H122</f>
        <v>0</v>
      </c>
      <c r="U122" s="169" t="s">
        <v>1</v>
      </c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70" t="s">
        <v>235</v>
      </c>
      <c r="AT122" s="170" t="s">
        <v>164</v>
      </c>
      <c r="AU122" s="170" t="s">
        <v>75</v>
      </c>
      <c r="AY122" s="15" t="s">
        <v>135</v>
      </c>
      <c r="BE122" s="171">
        <f>IF(N122="základní",J122,0)</f>
        <v>0</v>
      </c>
      <c r="BF122" s="171">
        <f>IF(N122="snížená",J122,0)</f>
        <v>0</v>
      </c>
      <c r="BG122" s="171">
        <f>IF(N122="zákl. přenesená",J122,0)</f>
        <v>0</v>
      </c>
      <c r="BH122" s="171">
        <f>IF(N122="sníž. přenesená",J122,0)</f>
        <v>0</v>
      </c>
      <c r="BI122" s="171">
        <f>IF(N122="nulová",J122,0)</f>
        <v>0</v>
      </c>
      <c r="BJ122" s="15" t="s">
        <v>82</v>
      </c>
      <c r="BK122" s="171">
        <f>ROUND(I122*H122,2)</f>
        <v>0</v>
      </c>
      <c r="BL122" s="15" t="s">
        <v>235</v>
      </c>
      <c r="BM122" s="170" t="s">
        <v>419</v>
      </c>
    </row>
    <row r="123" s="2" customFormat="1">
      <c r="A123" s="34"/>
      <c r="B123" s="35"/>
      <c r="C123" s="34"/>
      <c r="D123" s="172" t="s">
        <v>138</v>
      </c>
      <c r="E123" s="34"/>
      <c r="F123" s="173" t="s">
        <v>420</v>
      </c>
      <c r="G123" s="34"/>
      <c r="H123" s="34"/>
      <c r="I123" s="174"/>
      <c r="J123" s="34"/>
      <c r="K123" s="34"/>
      <c r="L123" s="35"/>
      <c r="M123" s="175"/>
      <c r="N123" s="176"/>
      <c r="O123" s="73"/>
      <c r="P123" s="73"/>
      <c r="Q123" s="73"/>
      <c r="R123" s="73"/>
      <c r="S123" s="73"/>
      <c r="T123" s="73"/>
      <c r="U123" s="7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5" t="s">
        <v>138</v>
      </c>
      <c r="AU123" s="15" t="s">
        <v>75</v>
      </c>
    </row>
    <row r="124" s="2" customFormat="1" ht="21.75" customHeight="1">
      <c r="A124" s="34"/>
      <c r="B124" s="157"/>
      <c r="C124" s="158" t="s">
        <v>342</v>
      </c>
      <c r="D124" s="158" t="s">
        <v>129</v>
      </c>
      <c r="E124" s="159" t="s">
        <v>421</v>
      </c>
      <c r="F124" s="160" t="s">
        <v>422</v>
      </c>
      <c r="G124" s="161" t="s">
        <v>192</v>
      </c>
      <c r="H124" s="162">
        <v>1</v>
      </c>
      <c r="I124" s="163"/>
      <c r="J124" s="164">
        <f>ROUND(I124*H124,2)</f>
        <v>0</v>
      </c>
      <c r="K124" s="160" t="s">
        <v>133</v>
      </c>
      <c r="L124" s="165"/>
      <c r="M124" s="166" t="s">
        <v>1</v>
      </c>
      <c r="N124" s="167" t="s">
        <v>40</v>
      </c>
      <c r="O124" s="73"/>
      <c r="P124" s="168">
        <f>O124*H124</f>
        <v>0</v>
      </c>
      <c r="Q124" s="168">
        <v>0</v>
      </c>
      <c r="R124" s="168">
        <f>Q124*H124</f>
        <v>0</v>
      </c>
      <c r="S124" s="168">
        <v>0</v>
      </c>
      <c r="T124" s="168">
        <f>S124*H124</f>
        <v>0</v>
      </c>
      <c r="U124" s="169" t="s">
        <v>1</v>
      </c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0" t="s">
        <v>235</v>
      </c>
      <c r="AT124" s="170" t="s">
        <v>129</v>
      </c>
      <c r="AU124" s="170" t="s">
        <v>75</v>
      </c>
      <c r="AY124" s="15" t="s">
        <v>135</v>
      </c>
      <c r="BE124" s="171">
        <f>IF(N124="základní",J124,0)</f>
        <v>0</v>
      </c>
      <c r="BF124" s="171">
        <f>IF(N124="snížená",J124,0)</f>
        <v>0</v>
      </c>
      <c r="BG124" s="171">
        <f>IF(N124="zákl. přenesená",J124,0)</f>
        <v>0</v>
      </c>
      <c r="BH124" s="171">
        <f>IF(N124="sníž. přenesená",J124,0)</f>
        <v>0</v>
      </c>
      <c r="BI124" s="171">
        <f>IF(N124="nulová",J124,0)</f>
        <v>0</v>
      </c>
      <c r="BJ124" s="15" t="s">
        <v>82</v>
      </c>
      <c r="BK124" s="171">
        <f>ROUND(I124*H124,2)</f>
        <v>0</v>
      </c>
      <c r="BL124" s="15" t="s">
        <v>235</v>
      </c>
      <c r="BM124" s="170" t="s">
        <v>423</v>
      </c>
    </row>
    <row r="125" s="2" customFormat="1">
      <c r="A125" s="34"/>
      <c r="B125" s="35"/>
      <c r="C125" s="34"/>
      <c r="D125" s="172" t="s">
        <v>138</v>
      </c>
      <c r="E125" s="34"/>
      <c r="F125" s="173" t="s">
        <v>422</v>
      </c>
      <c r="G125" s="34"/>
      <c r="H125" s="34"/>
      <c r="I125" s="174"/>
      <c r="J125" s="34"/>
      <c r="K125" s="34"/>
      <c r="L125" s="35"/>
      <c r="M125" s="175"/>
      <c r="N125" s="176"/>
      <c r="O125" s="73"/>
      <c r="P125" s="73"/>
      <c r="Q125" s="73"/>
      <c r="R125" s="73"/>
      <c r="S125" s="73"/>
      <c r="T125" s="73"/>
      <c r="U125" s="7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138</v>
      </c>
      <c r="AU125" s="15" t="s">
        <v>75</v>
      </c>
    </row>
    <row r="126" s="2" customFormat="1" ht="24.15" customHeight="1">
      <c r="A126" s="34"/>
      <c r="B126" s="157"/>
      <c r="C126" s="158" t="s">
        <v>348</v>
      </c>
      <c r="D126" s="158" t="s">
        <v>129</v>
      </c>
      <c r="E126" s="159" t="s">
        <v>424</v>
      </c>
      <c r="F126" s="160" t="s">
        <v>425</v>
      </c>
      <c r="G126" s="161" t="s">
        <v>192</v>
      </c>
      <c r="H126" s="162">
        <v>1</v>
      </c>
      <c r="I126" s="163"/>
      <c r="J126" s="164">
        <f>ROUND(I126*H126,2)</f>
        <v>0</v>
      </c>
      <c r="K126" s="160" t="s">
        <v>133</v>
      </c>
      <c r="L126" s="165"/>
      <c r="M126" s="166" t="s">
        <v>1</v>
      </c>
      <c r="N126" s="167" t="s">
        <v>40</v>
      </c>
      <c r="O126" s="73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8">
        <f>S126*H126</f>
        <v>0</v>
      </c>
      <c r="U126" s="169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0" t="s">
        <v>235</v>
      </c>
      <c r="AT126" s="170" t="s">
        <v>129</v>
      </c>
      <c r="AU126" s="170" t="s">
        <v>75</v>
      </c>
      <c r="AY126" s="15" t="s">
        <v>135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5" t="s">
        <v>82</v>
      </c>
      <c r="BK126" s="171">
        <f>ROUND(I126*H126,2)</f>
        <v>0</v>
      </c>
      <c r="BL126" s="15" t="s">
        <v>235</v>
      </c>
      <c r="BM126" s="170" t="s">
        <v>426</v>
      </c>
    </row>
    <row r="127" s="2" customFormat="1">
      <c r="A127" s="34"/>
      <c r="B127" s="35"/>
      <c r="C127" s="34"/>
      <c r="D127" s="172" t="s">
        <v>138</v>
      </c>
      <c r="E127" s="34"/>
      <c r="F127" s="173" t="s">
        <v>425</v>
      </c>
      <c r="G127" s="34"/>
      <c r="H127" s="34"/>
      <c r="I127" s="174"/>
      <c r="J127" s="34"/>
      <c r="K127" s="34"/>
      <c r="L127" s="35"/>
      <c r="M127" s="175"/>
      <c r="N127" s="176"/>
      <c r="O127" s="73"/>
      <c r="P127" s="73"/>
      <c r="Q127" s="73"/>
      <c r="R127" s="73"/>
      <c r="S127" s="73"/>
      <c r="T127" s="73"/>
      <c r="U127" s="7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138</v>
      </c>
      <c r="AU127" s="15" t="s">
        <v>75</v>
      </c>
    </row>
    <row r="128" s="2" customFormat="1" ht="24.15" customHeight="1">
      <c r="A128" s="34"/>
      <c r="B128" s="157"/>
      <c r="C128" s="158" t="s">
        <v>224</v>
      </c>
      <c r="D128" s="158" t="s">
        <v>129</v>
      </c>
      <c r="E128" s="159" t="s">
        <v>427</v>
      </c>
      <c r="F128" s="160" t="s">
        <v>428</v>
      </c>
      <c r="G128" s="161" t="s">
        <v>192</v>
      </c>
      <c r="H128" s="162">
        <v>1</v>
      </c>
      <c r="I128" s="163"/>
      <c r="J128" s="164">
        <f>ROUND(I128*H128,2)</f>
        <v>0</v>
      </c>
      <c r="K128" s="160" t="s">
        <v>133</v>
      </c>
      <c r="L128" s="165"/>
      <c r="M128" s="166" t="s">
        <v>1</v>
      </c>
      <c r="N128" s="167" t="s">
        <v>40</v>
      </c>
      <c r="O128" s="73"/>
      <c r="P128" s="168">
        <f>O128*H128</f>
        <v>0</v>
      </c>
      <c r="Q128" s="168">
        <v>0</v>
      </c>
      <c r="R128" s="168">
        <f>Q128*H128</f>
        <v>0</v>
      </c>
      <c r="S128" s="168">
        <v>0</v>
      </c>
      <c r="T128" s="168">
        <f>S128*H128</f>
        <v>0</v>
      </c>
      <c r="U128" s="169" t="s">
        <v>1</v>
      </c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0" t="s">
        <v>235</v>
      </c>
      <c r="AT128" s="170" t="s">
        <v>129</v>
      </c>
      <c r="AU128" s="170" t="s">
        <v>75</v>
      </c>
      <c r="AY128" s="15" t="s">
        <v>135</v>
      </c>
      <c r="BE128" s="171">
        <f>IF(N128="základní",J128,0)</f>
        <v>0</v>
      </c>
      <c r="BF128" s="171">
        <f>IF(N128="snížená",J128,0)</f>
        <v>0</v>
      </c>
      <c r="BG128" s="171">
        <f>IF(N128="zákl. přenesená",J128,0)</f>
        <v>0</v>
      </c>
      <c r="BH128" s="171">
        <f>IF(N128="sníž. přenesená",J128,0)</f>
        <v>0</v>
      </c>
      <c r="BI128" s="171">
        <f>IF(N128="nulová",J128,0)</f>
        <v>0</v>
      </c>
      <c r="BJ128" s="15" t="s">
        <v>82</v>
      </c>
      <c r="BK128" s="171">
        <f>ROUND(I128*H128,2)</f>
        <v>0</v>
      </c>
      <c r="BL128" s="15" t="s">
        <v>235</v>
      </c>
      <c r="BM128" s="170" t="s">
        <v>429</v>
      </c>
    </row>
    <row r="129" s="2" customFormat="1">
      <c r="A129" s="34"/>
      <c r="B129" s="35"/>
      <c r="C129" s="34"/>
      <c r="D129" s="172" t="s">
        <v>138</v>
      </c>
      <c r="E129" s="34"/>
      <c r="F129" s="173" t="s">
        <v>428</v>
      </c>
      <c r="G129" s="34"/>
      <c r="H129" s="34"/>
      <c r="I129" s="174"/>
      <c r="J129" s="34"/>
      <c r="K129" s="34"/>
      <c r="L129" s="35"/>
      <c r="M129" s="175"/>
      <c r="N129" s="176"/>
      <c r="O129" s="73"/>
      <c r="P129" s="73"/>
      <c r="Q129" s="73"/>
      <c r="R129" s="73"/>
      <c r="S129" s="73"/>
      <c r="T129" s="73"/>
      <c r="U129" s="7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5" t="s">
        <v>138</v>
      </c>
      <c r="AU129" s="15" t="s">
        <v>75</v>
      </c>
    </row>
    <row r="130" s="2" customFormat="1" ht="21.75" customHeight="1">
      <c r="A130" s="34"/>
      <c r="B130" s="157"/>
      <c r="C130" s="158" t="s">
        <v>267</v>
      </c>
      <c r="D130" s="158" t="s">
        <v>129</v>
      </c>
      <c r="E130" s="159" t="s">
        <v>430</v>
      </c>
      <c r="F130" s="160" t="s">
        <v>431</v>
      </c>
      <c r="G130" s="161" t="s">
        <v>192</v>
      </c>
      <c r="H130" s="162">
        <v>1</v>
      </c>
      <c r="I130" s="163"/>
      <c r="J130" s="164">
        <f>ROUND(I130*H130,2)</f>
        <v>0</v>
      </c>
      <c r="K130" s="160" t="s">
        <v>133</v>
      </c>
      <c r="L130" s="165"/>
      <c r="M130" s="166" t="s">
        <v>1</v>
      </c>
      <c r="N130" s="167" t="s">
        <v>40</v>
      </c>
      <c r="O130" s="73"/>
      <c r="P130" s="168">
        <f>O130*H130</f>
        <v>0</v>
      </c>
      <c r="Q130" s="168">
        <v>0</v>
      </c>
      <c r="R130" s="168">
        <f>Q130*H130</f>
        <v>0</v>
      </c>
      <c r="S130" s="168">
        <v>0</v>
      </c>
      <c r="T130" s="168">
        <f>S130*H130</f>
        <v>0</v>
      </c>
      <c r="U130" s="169" t="s">
        <v>1</v>
      </c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0" t="s">
        <v>235</v>
      </c>
      <c r="AT130" s="170" t="s">
        <v>129</v>
      </c>
      <c r="AU130" s="170" t="s">
        <v>75</v>
      </c>
      <c r="AY130" s="15" t="s">
        <v>135</v>
      </c>
      <c r="BE130" s="171">
        <f>IF(N130="základní",J130,0)</f>
        <v>0</v>
      </c>
      <c r="BF130" s="171">
        <f>IF(N130="snížená",J130,0)</f>
        <v>0</v>
      </c>
      <c r="BG130" s="171">
        <f>IF(N130="zákl. přenesená",J130,0)</f>
        <v>0</v>
      </c>
      <c r="BH130" s="171">
        <f>IF(N130="sníž. přenesená",J130,0)</f>
        <v>0</v>
      </c>
      <c r="BI130" s="171">
        <f>IF(N130="nulová",J130,0)</f>
        <v>0</v>
      </c>
      <c r="BJ130" s="15" t="s">
        <v>82</v>
      </c>
      <c r="BK130" s="171">
        <f>ROUND(I130*H130,2)</f>
        <v>0</v>
      </c>
      <c r="BL130" s="15" t="s">
        <v>235</v>
      </c>
      <c r="BM130" s="170" t="s">
        <v>432</v>
      </c>
    </row>
    <row r="131" s="2" customFormat="1">
      <c r="A131" s="34"/>
      <c r="B131" s="35"/>
      <c r="C131" s="34"/>
      <c r="D131" s="172" t="s">
        <v>138</v>
      </c>
      <c r="E131" s="34"/>
      <c r="F131" s="173" t="s">
        <v>431</v>
      </c>
      <c r="G131" s="34"/>
      <c r="H131" s="34"/>
      <c r="I131" s="174"/>
      <c r="J131" s="34"/>
      <c r="K131" s="34"/>
      <c r="L131" s="35"/>
      <c r="M131" s="175"/>
      <c r="N131" s="176"/>
      <c r="O131" s="73"/>
      <c r="P131" s="73"/>
      <c r="Q131" s="73"/>
      <c r="R131" s="73"/>
      <c r="S131" s="73"/>
      <c r="T131" s="73"/>
      <c r="U131" s="7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5" t="s">
        <v>138</v>
      </c>
      <c r="AU131" s="15" t="s">
        <v>75</v>
      </c>
    </row>
    <row r="132" s="2" customFormat="1" ht="24.15" customHeight="1">
      <c r="A132" s="34"/>
      <c r="B132" s="157"/>
      <c r="C132" s="158" t="s">
        <v>275</v>
      </c>
      <c r="D132" s="158" t="s">
        <v>129</v>
      </c>
      <c r="E132" s="159" t="s">
        <v>433</v>
      </c>
      <c r="F132" s="160" t="s">
        <v>434</v>
      </c>
      <c r="G132" s="161" t="s">
        <v>192</v>
      </c>
      <c r="H132" s="162">
        <v>1</v>
      </c>
      <c r="I132" s="163"/>
      <c r="J132" s="164">
        <f>ROUND(I132*H132,2)</f>
        <v>0</v>
      </c>
      <c r="K132" s="160" t="s">
        <v>133</v>
      </c>
      <c r="L132" s="165"/>
      <c r="M132" s="166" t="s">
        <v>1</v>
      </c>
      <c r="N132" s="167" t="s">
        <v>40</v>
      </c>
      <c r="O132" s="73"/>
      <c r="P132" s="168">
        <f>O132*H132</f>
        <v>0</v>
      </c>
      <c r="Q132" s="168">
        <v>0</v>
      </c>
      <c r="R132" s="168">
        <f>Q132*H132</f>
        <v>0</v>
      </c>
      <c r="S132" s="168">
        <v>0</v>
      </c>
      <c r="T132" s="168">
        <f>S132*H132</f>
        <v>0</v>
      </c>
      <c r="U132" s="169" t="s">
        <v>1</v>
      </c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0" t="s">
        <v>235</v>
      </c>
      <c r="AT132" s="170" t="s">
        <v>129</v>
      </c>
      <c r="AU132" s="170" t="s">
        <v>75</v>
      </c>
      <c r="AY132" s="15" t="s">
        <v>135</v>
      </c>
      <c r="BE132" s="171">
        <f>IF(N132="základní",J132,0)</f>
        <v>0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15" t="s">
        <v>82</v>
      </c>
      <c r="BK132" s="171">
        <f>ROUND(I132*H132,2)</f>
        <v>0</v>
      </c>
      <c r="BL132" s="15" t="s">
        <v>235</v>
      </c>
      <c r="BM132" s="170" t="s">
        <v>435</v>
      </c>
    </row>
    <row r="133" s="2" customFormat="1">
      <c r="A133" s="34"/>
      <c r="B133" s="35"/>
      <c r="C133" s="34"/>
      <c r="D133" s="172" t="s">
        <v>138</v>
      </c>
      <c r="E133" s="34"/>
      <c r="F133" s="173" t="s">
        <v>434</v>
      </c>
      <c r="G133" s="34"/>
      <c r="H133" s="34"/>
      <c r="I133" s="174"/>
      <c r="J133" s="34"/>
      <c r="K133" s="34"/>
      <c r="L133" s="35"/>
      <c r="M133" s="175"/>
      <c r="N133" s="176"/>
      <c r="O133" s="73"/>
      <c r="P133" s="73"/>
      <c r="Q133" s="73"/>
      <c r="R133" s="73"/>
      <c r="S133" s="73"/>
      <c r="T133" s="73"/>
      <c r="U133" s="7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5" t="s">
        <v>138</v>
      </c>
      <c r="AU133" s="15" t="s">
        <v>75</v>
      </c>
    </row>
    <row r="134" s="2" customFormat="1" ht="24.15" customHeight="1">
      <c r="A134" s="34"/>
      <c r="B134" s="157"/>
      <c r="C134" s="158" t="s">
        <v>281</v>
      </c>
      <c r="D134" s="158" t="s">
        <v>129</v>
      </c>
      <c r="E134" s="159" t="s">
        <v>436</v>
      </c>
      <c r="F134" s="160" t="s">
        <v>437</v>
      </c>
      <c r="G134" s="161" t="s">
        <v>192</v>
      </c>
      <c r="H134" s="162">
        <v>4</v>
      </c>
      <c r="I134" s="163"/>
      <c r="J134" s="164">
        <f>ROUND(I134*H134,2)</f>
        <v>0</v>
      </c>
      <c r="K134" s="160" t="s">
        <v>133</v>
      </c>
      <c r="L134" s="165"/>
      <c r="M134" s="166" t="s">
        <v>1</v>
      </c>
      <c r="N134" s="167" t="s">
        <v>40</v>
      </c>
      <c r="O134" s="73"/>
      <c r="P134" s="168">
        <f>O134*H134</f>
        <v>0</v>
      </c>
      <c r="Q134" s="168">
        <v>0</v>
      </c>
      <c r="R134" s="168">
        <f>Q134*H134</f>
        <v>0</v>
      </c>
      <c r="S134" s="168">
        <v>0</v>
      </c>
      <c r="T134" s="168">
        <f>S134*H134</f>
        <v>0</v>
      </c>
      <c r="U134" s="169" t="s">
        <v>1</v>
      </c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0" t="s">
        <v>235</v>
      </c>
      <c r="AT134" s="170" t="s">
        <v>129</v>
      </c>
      <c r="AU134" s="170" t="s">
        <v>75</v>
      </c>
      <c r="AY134" s="15" t="s">
        <v>135</v>
      </c>
      <c r="BE134" s="171">
        <f>IF(N134="základní",J134,0)</f>
        <v>0</v>
      </c>
      <c r="BF134" s="171">
        <f>IF(N134="snížená",J134,0)</f>
        <v>0</v>
      </c>
      <c r="BG134" s="171">
        <f>IF(N134="zákl. přenesená",J134,0)</f>
        <v>0</v>
      </c>
      <c r="BH134" s="171">
        <f>IF(N134="sníž. přenesená",J134,0)</f>
        <v>0</v>
      </c>
      <c r="BI134" s="171">
        <f>IF(N134="nulová",J134,0)</f>
        <v>0</v>
      </c>
      <c r="BJ134" s="15" t="s">
        <v>82</v>
      </c>
      <c r="BK134" s="171">
        <f>ROUND(I134*H134,2)</f>
        <v>0</v>
      </c>
      <c r="BL134" s="15" t="s">
        <v>235</v>
      </c>
      <c r="BM134" s="170" t="s">
        <v>438</v>
      </c>
    </row>
    <row r="135" s="2" customFormat="1">
      <c r="A135" s="34"/>
      <c r="B135" s="35"/>
      <c r="C135" s="34"/>
      <c r="D135" s="172" t="s">
        <v>138</v>
      </c>
      <c r="E135" s="34"/>
      <c r="F135" s="173" t="s">
        <v>437</v>
      </c>
      <c r="G135" s="34"/>
      <c r="H135" s="34"/>
      <c r="I135" s="174"/>
      <c r="J135" s="34"/>
      <c r="K135" s="34"/>
      <c r="L135" s="35"/>
      <c r="M135" s="175"/>
      <c r="N135" s="176"/>
      <c r="O135" s="73"/>
      <c r="P135" s="73"/>
      <c r="Q135" s="73"/>
      <c r="R135" s="73"/>
      <c r="S135" s="73"/>
      <c r="T135" s="73"/>
      <c r="U135" s="7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138</v>
      </c>
      <c r="AU135" s="15" t="s">
        <v>75</v>
      </c>
    </row>
    <row r="136" s="2" customFormat="1" ht="16.5" customHeight="1">
      <c r="A136" s="34"/>
      <c r="B136" s="157"/>
      <c r="C136" s="158" t="s">
        <v>7</v>
      </c>
      <c r="D136" s="158" t="s">
        <v>129</v>
      </c>
      <c r="E136" s="159" t="s">
        <v>439</v>
      </c>
      <c r="F136" s="160" t="s">
        <v>440</v>
      </c>
      <c r="G136" s="161" t="s">
        <v>192</v>
      </c>
      <c r="H136" s="162">
        <v>1</v>
      </c>
      <c r="I136" s="163"/>
      <c r="J136" s="164">
        <f>ROUND(I136*H136,2)</f>
        <v>0</v>
      </c>
      <c r="K136" s="160" t="s">
        <v>133</v>
      </c>
      <c r="L136" s="165"/>
      <c r="M136" s="166" t="s">
        <v>1</v>
      </c>
      <c r="N136" s="167" t="s">
        <v>40</v>
      </c>
      <c r="O136" s="73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8">
        <f>S136*H136</f>
        <v>0</v>
      </c>
      <c r="U136" s="169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0" t="s">
        <v>235</v>
      </c>
      <c r="AT136" s="170" t="s">
        <v>129</v>
      </c>
      <c r="AU136" s="170" t="s">
        <v>75</v>
      </c>
      <c r="AY136" s="15" t="s">
        <v>135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5" t="s">
        <v>82</v>
      </c>
      <c r="BK136" s="171">
        <f>ROUND(I136*H136,2)</f>
        <v>0</v>
      </c>
      <c r="BL136" s="15" t="s">
        <v>235</v>
      </c>
      <c r="BM136" s="170" t="s">
        <v>441</v>
      </c>
    </row>
    <row r="137" s="2" customFormat="1">
      <c r="A137" s="34"/>
      <c r="B137" s="35"/>
      <c r="C137" s="34"/>
      <c r="D137" s="172" t="s">
        <v>138</v>
      </c>
      <c r="E137" s="34"/>
      <c r="F137" s="173" t="s">
        <v>440</v>
      </c>
      <c r="G137" s="34"/>
      <c r="H137" s="34"/>
      <c r="I137" s="174"/>
      <c r="J137" s="34"/>
      <c r="K137" s="34"/>
      <c r="L137" s="35"/>
      <c r="M137" s="175"/>
      <c r="N137" s="176"/>
      <c r="O137" s="73"/>
      <c r="P137" s="73"/>
      <c r="Q137" s="73"/>
      <c r="R137" s="73"/>
      <c r="S137" s="73"/>
      <c r="T137" s="73"/>
      <c r="U137" s="7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138</v>
      </c>
      <c r="AU137" s="15" t="s">
        <v>75</v>
      </c>
    </row>
    <row r="138" s="2" customFormat="1" ht="37.8" customHeight="1">
      <c r="A138" s="34"/>
      <c r="B138" s="157"/>
      <c r="C138" s="178" t="s">
        <v>134</v>
      </c>
      <c r="D138" s="178" t="s">
        <v>164</v>
      </c>
      <c r="E138" s="179" t="s">
        <v>442</v>
      </c>
      <c r="F138" s="180" t="s">
        <v>443</v>
      </c>
      <c r="G138" s="181" t="s">
        <v>192</v>
      </c>
      <c r="H138" s="182">
        <v>1</v>
      </c>
      <c r="I138" s="183"/>
      <c r="J138" s="184">
        <f>ROUND(I138*H138,2)</f>
        <v>0</v>
      </c>
      <c r="K138" s="180" t="s">
        <v>133</v>
      </c>
      <c r="L138" s="35"/>
      <c r="M138" s="185" t="s">
        <v>1</v>
      </c>
      <c r="N138" s="186" t="s">
        <v>40</v>
      </c>
      <c r="O138" s="73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8">
        <f>S138*H138</f>
        <v>0</v>
      </c>
      <c r="U138" s="169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0" t="s">
        <v>235</v>
      </c>
      <c r="AT138" s="170" t="s">
        <v>164</v>
      </c>
      <c r="AU138" s="170" t="s">
        <v>75</v>
      </c>
      <c r="AY138" s="15" t="s">
        <v>135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5" t="s">
        <v>82</v>
      </c>
      <c r="BK138" s="171">
        <f>ROUND(I138*H138,2)</f>
        <v>0</v>
      </c>
      <c r="BL138" s="15" t="s">
        <v>235</v>
      </c>
      <c r="BM138" s="170" t="s">
        <v>444</v>
      </c>
    </row>
    <row r="139" s="2" customFormat="1">
      <c r="A139" s="34"/>
      <c r="B139" s="35"/>
      <c r="C139" s="34"/>
      <c r="D139" s="172" t="s">
        <v>138</v>
      </c>
      <c r="E139" s="34"/>
      <c r="F139" s="173" t="s">
        <v>445</v>
      </c>
      <c r="G139" s="34"/>
      <c r="H139" s="34"/>
      <c r="I139" s="174"/>
      <c r="J139" s="34"/>
      <c r="K139" s="34"/>
      <c r="L139" s="35"/>
      <c r="M139" s="175"/>
      <c r="N139" s="176"/>
      <c r="O139" s="73"/>
      <c r="P139" s="73"/>
      <c r="Q139" s="73"/>
      <c r="R139" s="73"/>
      <c r="S139" s="73"/>
      <c r="T139" s="73"/>
      <c r="U139" s="7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138</v>
      </c>
      <c r="AU139" s="15" t="s">
        <v>75</v>
      </c>
    </row>
    <row r="140" s="2" customFormat="1" ht="21.75" customHeight="1">
      <c r="A140" s="34"/>
      <c r="B140" s="157"/>
      <c r="C140" s="158" t="s">
        <v>377</v>
      </c>
      <c r="D140" s="158" t="s">
        <v>129</v>
      </c>
      <c r="E140" s="159" t="s">
        <v>446</v>
      </c>
      <c r="F140" s="160" t="s">
        <v>447</v>
      </c>
      <c r="G140" s="161" t="s">
        <v>192</v>
      </c>
      <c r="H140" s="162">
        <v>1</v>
      </c>
      <c r="I140" s="163"/>
      <c r="J140" s="164">
        <f>ROUND(I140*H140,2)</f>
        <v>0</v>
      </c>
      <c r="K140" s="160" t="s">
        <v>133</v>
      </c>
      <c r="L140" s="165"/>
      <c r="M140" s="166" t="s">
        <v>1</v>
      </c>
      <c r="N140" s="167" t="s">
        <v>40</v>
      </c>
      <c r="O140" s="73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8">
        <f>S140*H140</f>
        <v>0</v>
      </c>
      <c r="U140" s="169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235</v>
      </c>
      <c r="AT140" s="170" t="s">
        <v>129</v>
      </c>
      <c r="AU140" s="170" t="s">
        <v>75</v>
      </c>
      <c r="AY140" s="15" t="s">
        <v>135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5" t="s">
        <v>82</v>
      </c>
      <c r="BK140" s="171">
        <f>ROUND(I140*H140,2)</f>
        <v>0</v>
      </c>
      <c r="BL140" s="15" t="s">
        <v>235</v>
      </c>
      <c r="BM140" s="170" t="s">
        <v>448</v>
      </c>
    </row>
    <row r="141" s="2" customFormat="1">
      <c r="A141" s="34"/>
      <c r="B141" s="35"/>
      <c r="C141" s="34"/>
      <c r="D141" s="172" t="s">
        <v>138</v>
      </c>
      <c r="E141" s="34"/>
      <c r="F141" s="173" t="s">
        <v>447</v>
      </c>
      <c r="G141" s="34"/>
      <c r="H141" s="34"/>
      <c r="I141" s="174"/>
      <c r="J141" s="34"/>
      <c r="K141" s="34"/>
      <c r="L141" s="35"/>
      <c r="M141" s="175"/>
      <c r="N141" s="176"/>
      <c r="O141" s="73"/>
      <c r="P141" s="73"/>
      <c r="Q141" s="73"/>
      <c r="R141" s="73"/>
      <c r="S141" s="73"/>
      <c r="T141" s="73"/>
      <c r="U141" s="7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138</v>
      </c>
      <c r="AU141" s="15" t="s">
        <v>75</v>
      </c>
    </row>
    <row r="142" s="2" customFormat="1">
      <c r="A142" s="34"/>
      <c r="B142" s="35"/>
      <c r="C142" s="34"/>
      <c r="D142" s="172" t="s">
        <v>150</v>
      </c>
      <c r="E142" s="34"/>
      <c r="F142" s="177" t="s">
        <v>449</v>
      </c>
      <c r="G142" s="34"/>
      <c r="H142" s="34"/>
      <c r="I142" s="174"/>
      <c r="J142" s="34"/>
      <c r="K142" s="34"/>
      <c r="L142" s="35"/>
      <c r="M142" s="175"/>
      <c r="N142" s="176"/>
      <c r="O142" s="73"/>
      <c r="P142" s="73"/>
      <c r="Q142" s="73"/>
      <c r="R142" s="73"/>
      <c r="S142" s="73"/>
      <c r="T142" s="73"/>
      <c r="U142" s="7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150</v>
      </c>
      <c r="AU142" s="15" t="s">
        <v>75</v>
      </c>
    </row>
    <row r="143" s="2" customFormat="1" ht="55.5" customHeight="1">
      <c r="A143" s="34"/>
      <c r="B143" s="157"/>
      <c r="C143" s="158" t="s">
        <v>232</v>
      </c>
      <c r="D143" s="158" t="s">
        <v>129</v>
      </c>
      <c r="E143" s="159" t="s">
        <v>450</v>
      </c>
      <c r="F143" s="160" t="s">
        <v>451</v>
      </c>
      <c r="G143" s="161" t="s">
        <v>192</v>
      </c>
      <c r="H143" s="162">
        <v>2</v>
      </c>
      <c r="I143" s="163"/>
      <c r="J143" s="164">
        <f>ROUND(I143*H143,2)</f>
        <v>0</v>
      </c>
      <c r="K143" s="160" t="s">
        <v>133</v>
      </c>
      <c r="L143" s="165"/>
      <c r="M143" s="166" t="s">
        <v>1</v>
      </c>
      <c r="N143" s="167" t="s">
        <v>40</v>
      </c>
      <c r="O143" s="73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8">
        <f>S143*H143</f>
        <v>0</v>
      </c>
      <c r="U143" s="169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0" t="s">
        <v>235</v>
      </c>
      <c r="AT143" s="170" t="s">
        <v>129</v>
      </c>
      <c r="AU143" s="170" t="s">
        <v>75</v>
      </c>
      <c r="AY143" s="15" t="s">
        <v>135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5" t="s">
        <v>82</v>
      </c>
      <c r="BK143" s="171">
        <f>ROUND(I143*H143,2)</f>
        <v>0</v>
      </c>
      <c r="BL143" s="15" t="s">
        <v>235</v>
      </c>
      <c r="BM143" s="170" t="s">
        <v>452</v>
      </c>
    </row>
    <row r="144" s="2" customFormat="1">
      <c r="A144" s="34"/>
      <c r="B144" s="35"/>
      <c r="C144" s="34"/>
      <c r="D144" s="172" t="s">
        <v>138</v>
      </c>
      <c r="E144" s="34"/>
      <c r="F144" s="173" t="s">
        <v>451</v>
      </c>
      <c r="G144" s="34"/>
      <c r="H144" s="34"/>
      <c r="I144" s="174"/>
      <c r="J144" s="34"/>
      <c r="K144" s="34"/>
      <c r="L144" s="35"/>
      <c r="M144" s="175"/>
      <c r="N144" s="176"/>
      <c r="O144" s="73"/>
      <c r="P144" s="73"/>
      <c r="Q144" s="73"/>
      <c r="R144" s="73"/>
      <c r="S144" s="73"/>
      <c r="T144" s="73"/>
      <c r="U144" s="7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138</v>
      </c>
      <c r="AU144" s="15" t="s">
        <v>75</v>
      </c>
    </row>
    <row r="145" s="2" customFormat="1">
      <c r="A145" s="34"/>
      <c r="B145" s="35"/>
      <c r="C145" s="34"/>
      <c r="D145" s="172" t="s">
        <v>150</v>
      </c>
      <c r="E145" s="34"/>
      <c r="F145" s="177" t="s">
        <v>453</v>
      </c>
      <c r="G145" s="34"/>
      <c r="H145" s="34"/>
      <c r="I145" s="174"/>
      <c r="J145" s="34"/>
      <c r="K145" s="34"/>
      <c r="L145" s="35"/>
      <c r="M145" s="175"/>
      <c r="N145" s="176"/>
      <c r="O145" s="73"/>
      <c r="P145" s="73"/>
      <c r="Q145" s="73"/>
      <c r="R145" s="73"/>
      <c r="S145" s="73"/>
      <c r="T145" s="73"/>
      <c r="U145" s="7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150</v>
      </c>
      <c r="AU145" s="15" t="s">
        <v>75</v>
      </c>
    </row>
    <row r="146" s="2" customFormat="1" ht="21.75" customHeight="1">
      <c r="A146" s="34"/>
      <c r="B146" s="157"/>
      <c r="C146" s="178" t="s">
        <v>238</v>
      </c>
      <c r="D146" s="178" t="s">
        <v>164</v>
      </c>
      <c r="E146" s="179" t="s">
        <v>454</v>
      </c>
      <c r="F146" s="180" t="s">
        <v>455</v>
      </c>
      <c r="G146" s="181" t="s">
        <v>192</v>
      </c>
      <c r="H146" s="182">
        <v>1</v>
      </c>
      <c r="I146" s="183"/>
      <c r="J146" s="184">
        <f>ROUND(I146*H146,2)</f>
        <v>0</v>
      </c>
      <c r="K146" s="180" t="s">
        <v>133</v>
      </c>
      <c r="L146" s="35"/>
      <c r="M146" s="185" t="s">
        <v>1</v>
      </c>
      <c r="N146" s="186" t="s">
        <v>40</v>
      </c>
      <c r="O146" s="73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8">
        <f>S146*H146</f>
        <v>0</v>
      </c>
      <c r="U146" s="169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0" t="s">
        <v>235</v>
      </c>
      <c r="AT146" s="170" t="s">
        <v>164</v>
      </c>
      <c r="AU146" s="170" t="s">
        <v>75</v>
      </c>
      <c r="AY146" s="15" t="s">
        <v>135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5" t="s">
        <v>82</v>
      </c>
      <c r="BK146" s="171">
        <f>ROUND(I146*H146,2)</f>
        <v>0</v>
      </c>
      <c r="BL146" s="15" t="s">
        <v>235</v>
      </c>
      <c r="BM146" s="170" t="s">
        <v>456</v>
      </c>
    </row>
    <row r="147" s="2" customFormat="1">
      <c r="A147" s="34"/>
      <c r="B147" s="35"/>
      <c r="C147" s="34"/>
      <c r="D147" s="172" t="s">
        <v>138</v>
      </c>
      <c r="E147" s="34"/>
      <c r="F147" s="173" t="s">
        <v>457</v>
      </c>
      <c r="G147" s="34"/>
      <c r="H147" s="34"/>
      <c r="I147" s="174"/>
      <c r="J147" s="34"/>
      <c r="K147" s="34"/>
      <c r="L147" s="35"/>
      <c r="M147" s="175"/>
      <c r="N147" s="176"/>
      <c r="O147" s="73"/>
      <c r="P147" s="73"/>
      <c r="Q147" s="73"/>
      <c r="R147" s="73"/>
      <c r="S147" s="73"/>
      <c r="T147" s="73"/>
      <c r="U147" s="7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138</v>
      </c>
      <c r="AU147" s="15" t="s">
        <v>75</v>
      </c>
    </row>
    <row r="148" s="2" customFormat="1" ht="16.5" customHeight="1">
      <c r="A148" s="34"/>
      <c r="B148" s="157"/>
      <c r="C148" s="178" t="s">
        <v>242</v>
      </c>
      <c r="D148" s="178" t="s">
        <v>164</v>
      </c>
      <c r="E148" s="179" t="s">
        <v>458</v>
      </c>
      <c r="F148" s="180" t="s">
        <v>459</v>
      </c>
      <c r="G148" s="181" t="s">
        <v>192</v>
      </c>
      <c r="H148" s="182">
        <v>2</v>
      </c>
      <c r="I148" s="183"/>
      <c r="J148" s="184">
        <f>ROUND(I148*H148,2)</f>
        <v>0</v>
      </c>
      <c r="K148" s="180" t="s">
        <v>133</v>
      </c>
      <c r="L148" s="35"/>
      <c r="M148" s="185" t="s">
        <v>1</v>
      </c>
      <c r="N148" s="186" t="s">
        <v>40</v>
      </c>
      <c r="O148" s="73"/>
      <c r="P148" s="168">
        <f>O148*H148</f>
        <v>0</v>
      </c>
      <c r="Q148" s="168">
        <v>0</v>
      </c>
      <c r="R148" s="168">
        <f>Q148*H148</f>
        <v>0</v>
      </c>
      <c r="S148" s="168">
        <v>0</v>
      </c>
      <c r="T148" s="168">
        <f>S148*H148</f>
        <v>0</v>
      </c>
      <c r="U148" s="169" t="s">
        <v>1</v>
      </c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70" t="s">
        <v>235</v>
      </c>
      <c r="AT148" s="170" t="s">
        <v>164</v>
      </c>
      <c r="AU148" s="170" t="s">
        <v>75</v>
      </c>
      <c r="AY148" s="15" t="s">
        <v>135</v>
      </c>
      <c r="BE148" s="171">
        <f>IF(N148="základní",J148,0)</f>
        <v>0</v>
      </c>
      <c r="BF148" s="171">
        <f>IF(N148="snížená",J148,0)</f>
        <v>0</v>
      </c>
      <c r="BG148" s="171">
        <f>IF(N148="zákl. přenesená",J148,0)</f>
        <v>0</v>
      </c>
      <c r="BH148" s="171">
        <f>IF(N148="sníž. přenesená",J148,0)</f>
        <v>0</v>
      </c>
      <c r="BI148" s="171">
        <f>IF(N148="nulová",J148,0)</f>
        <v>0</v>
      </c>
      <c r="BJ148" s="15" t="s">
        <v>82</v>
      </c>
      <c r="BK148" s="171">
        <f>ROUND(I148*H148,2)</f>
        <v>0</v>
      </c>
      <c r="BL148" s="15" t="s">
        <v>235</v>
      </c>
      <c r="BM148" s="170" t="s">
        <v>460</v>
      </c>
    </row>
    <row r="149" s="2" customFormat="1">
      <c r="A149" s="34"/>
      <c r="B149" s="35"/>
      <c r="C149" s="34"/>
      <c r="D149" s="172" t="s">
        <v>138</v>
      </c>
      <c r="E149" s="34"/>
      <c r="F149" s="173" t="s">
        <v>461</v>
      </c>
      <c r="G149" s="34"/>
      <c r="H149" s="34"/>
      <c r="I149" s="174"/>
      <c r="J149" s="34"/>
      <c r="K149" s="34"/>
      <c r="L149" s="35"/>
      <c r="M149" s="175"/>
      <c r="N149" s="176"/>
      <c r="O149" s="73"/>
      <c r="P149" s="73"/>
      <c r="Q149" s="73"/>
      <c r="R149" s="73"/>
      <c r="S149" s="73"/>
      <c r="T149" s="73"/>
      <c r="U149" s="7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5" t="s">
        <v>138</v>
      </c>
      <c r="AU149" s="15" t="s">
        <v>75</v>
      </c>
    </row>
    <row r="150" s="2" customFormat="1" ht="24.15" customHeight="1">
      <c r="A150" s="34"/>
      <c r="B150" s="157"/>
      <c r="C150" s="178" t="s">
        <v>397</v>
      </c>
      <c r="D150" s="178" t="s">
        <v>164</v>
      </c>
      <c r="E150" s="179" t="s">
        <v>462</v>
      </c>
      <c r="F150" s="180" t="s">
        <v>463</v>
      </c>
      <c r="G150" s="181" t="s">
        <v>192</v>
      </c>
      <c r="H150" s="182">
        <v>1</v>
      </c>
      <c r="I150" s="183"/>
      <c r="J150" s="184">
        <f>ROUND(I150*H150,2)</f>
        <v>0</v>
      </c>
      <c r="K150" s="180" t="s">
        <v>133</v>
      </c>
      <c r="L150" s="35"/>
      <c r="M150" s="185" t="s">
        <v>1</v>
      </c>
      <c r="N150" s="186" t="s">
        <v>40</v>
      </c>
      <c r="O150" s="73"/>
      <c r="P150" s="168">
        <f>O150*H150</f>
        <v>0</v>
      </c>
      <c r="Q150" s="168">
        <v>0</v>
      </c>
      <c r="R150" s="168">
        <f>Q150*H150</f>
        <v>0</v>
      </c>
      <c r="S150" s="168">
        <v>0</v>
      </c>
      <c r="T150" s="168">
        <f>S150*H150</f>
        <v>0</v>
      </c>
      <c r="U150" s="169" t="s">
        <v>1</v>
      </c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0" t="s">
        <v>235</v>
      </c>
      <c r="AT150" s="170" t="s">
        <v>164</v>
      </c>
      <c r="AU150" s="170" t="s">
        <v>75</v>
      </c>
      <c r="AY150" s="15" t="s">
        <v>135</v>
      </c>
      <c r="BE150" s="171">
        <f>IF(N150="základní",J150,0)</f>
        <v>0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15" t="s">
        <v>82</v>
      </c>
      <c r="BK150" s="171">
        <f>ROUND(I150*H150,2)</f>
        <v>0</v>
      </c>
      <c r="BL150" s="15" t="s">
        <v>235</v>
      </c>
      <c r="BM150" s="170" t="s">
        <v>464</v>
      </c>
    </row>
    <row r="151" s="2" customFormat="1">
      <c r="A151" s="34"/>
      <c r="B151" s="35"/>
      <c r="C151" s="34"/>
      <c r="D151" s="172" t="s">
        <v>138</v>
      </c>
      <c r="E151" s="34"/>
      <c r="F151" s="173" t="s">
        <v>463</v>
      </c>
      <c r="G151" s="34"/>
      <c r="H151" s="34"/>
      <c r="I151" s="174"/>
      <c r="J151" s="34"/>
      <c r="K151" s="34"/>
      <c r="L151" s="35"/>
      <c r="M151" s="175"/>
      <c r="N151" s="176"/>
      <c r="O151" s="73"/>
      <c r="P151" s="73"/>
      <c r="Q151" s="73"/>
      <c r="R151" s="73"/>
      <c r="S151" s="73"/>
      <c r="T151" s="73"/>
      <c r="U151" s="7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138</v>
      </c>
      <c r="AU151" s="15" t="s">
        <v>75</v>
      </c>
    </row>
    <row r="152" s="2" customFormat="1" ht="24.15" customHeight="1">
      <c r="A152" s="34"/>
      <c r="B152" s="157"/>
      <c r="C152" s="178" t="s">
        <v>401</v>
      </c>
      <c r="D152" s="178" t="s">
        <v>164</v>
      </c>
      <c r="E152" s="179" t="s">
        <v>465</v>
      </c>
      <c r="F152" s="180" t="s">
        <v>466</v>
      </c>
      <c r="G152" s="181" t="s">
        <v>192</v>
      </c>
      <c r="H152" s="182">
        <v>1</v>
      </c>
      <c r="I152" s="183"/>
      <c r="J152" s="184">
        <f>ROUND(I152*H152,2)</f>
        <v>0</v>
      </c>
      <c r="K152" s="180" t="s">
        <v>133</v>
      </c>
      <c r="L152" s="35"/>
      <c r="M152" s="185" t="s">
        <v>1</v>
      </c>
      <c r="N152" s="186" t="s">
        <v>40</v>
      </c>
      <c r="O152" s="73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8">
        <f>S152*H152</f>
        <v>0</v>
      </c>
      <c r="U152" s="169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0" t="s">
        <v>235</v>
      </c>
      <c r="AT152" s="170" t="s">
        <v>164</v>
      </c>
      <c r="AU152" s="170" t="s">
        <v>75</v>
      </c>
      <c r="AY152" s="15" t="s">
        <v>135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5" t="s">
        <v>82</v>
      </c>
      <c r="BK152" s="171">
        <f>ROUND(I152*H152,2)</f>
        <v>0</v>
      </c>
      <c r="BL152" s="15" t="s">
        <v>235</v>
      </c>
      <c r="BM152" s="170" t="s">
        <v>467</v>
      </c>
    </row>
    <row r="153" s="2" customFormat="1">
      <c r="A153" s="34"/>
      <c r="B153" s="35"/>
      <c r="C153" s="34"/>
      <c r="D153" s="172" t="s">
        <v>138</v>
      </c>
      <c r="E153" s="34"/>
      <c r="F153" s="173" t="s">
        <v>466</v>
      </c>
      <c r="G153" s="34"/>
      <c r="H153" s="34"/>
      <c r="I153" s="174"/>
      <c r="J153" s="34"/>
      <c r="K153" s="34"/>
      <c r="L153" s="35"/>
      <c r="M153" s="175"/>
      <c r="N153" s="176"/>
      <c r="O153" s="73"/>
      <c r="P153" s="73"/>
      <c r="Q153" s="73"/>
      <c r="R153" s="73"/>
      <c r="S153" s="73"/>
      <c r="T153" s="73"/>
      <c r="U153" s="7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138</v>
      </c>
      <c r="AU153" s="15" t="s">
        <v>75</v>
      </c>
    </row>
    <row r="154" s="2" customFormat="1" ht="24.15" customHeight="1">
      <c r="A154" s="34"/>
      <c r="B154" s="157"/>
      <c r="C154" s="178" t="s">
        <v>406</v>
      </c>
      <c r="D154" s="178" t="s">
        <v>164</v>
      </c>
      <c r="E154" s="179" t="s">
        <v>468</v>
      </c>
      <c r="F154" s="180" t="s">
        <v>469</v>
      </c>
      <c r="G154" s="181" t="s">
        <v>192</v>
      </c>
      <c r="H154" s="182">
        <v>10</v>
      </c>
      <c r="I154" s="183"/>
      <c r="J154" s="184">
        <f>ROUND(I154*H154,2)</f>
        <v>0</v>
      </c>
      <c r="K154" s="180" t="s">
        <v>133</v>
      </c>
      <c r="L154" s="35"/>
      <c r="M154" s="185" t="s">
        <v>1</v>
      </c>
      <c r="N154" s="186" t="s">
        <v>40</v>
      </c>
      <c r="O154" s="73"/>
      <c r="P154" s="168">
        <f>O154*H154</f>
        <v>0</v>
      </c>
      <c r="Q154" s="168">
        <v>0</v>
      </c>
      <c r="R154" s="168">
        <f>Q154*H154</f>
        <v>0</v>
      </c>
      <c r="S154" s="168">
        <v>0</v>
      </c>
      <c r="T154" s="168">
        <f>S154*H154</f>
        <v>0</v>
      </c>
      <c r="U154" s="169" t="s">
        <v>1</v>
      </c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0" t="s">
        <v>235</v>
      </c>
      <c r="AT154" s="170" t="s">
        <v>164</v>
      </c>
      <c r="AU154" s="170" t="s">
        <v>75</v>
      </c>
      <c r="AY154" s="15" t="s">
        <v>135</v>
      </c>
      <c r="BE154" s="171">
        <f>IF(N154="základní",J154,0)</f>
        <v>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15" t="s">
        <v>82</v>
      </c>
      <c r="BK154" s="171">
        <f>ROUND(I154*H154,2)</f>
        <v>0</v>
      </c>
      <c r="BL154" s="15" t="s">
        <v>235</v>
      </c>
      <c r="BM154" s="170" t="s">
        <v>470</v>
      </c>
    </row>
    <row r="155" s="2" customFormat="1">
      <c r="A155" s="34"/>
      <c r="B155" s="35"/>
      <c r="C155" s="34"/>
      <c r="D155" s="172" t="s">
        <v>138</v>
      </c>
      <c r="E155" s="34"/>
      <c r="F155" s="173" t="s">
        <v>469</v>
      </c>
      <c r="G155" s="34"/>
      <c r="H155" s="34"/>
      <c r="I155" s="174"/>
      <c r="J155" s="34"/>
      <c r="K155" s="34"/>
      <c r="L155" s="35"/>
      <c r="M155" s="175"/>
      <c r="N155" s="176"/>
      <c r="O155" s="73"/>
      <c r="P155" s="73"/>
      <c r="Q155" s="73"/>
      <c r="R155" s="73"/>
      <c r="S155" s="73"/>
      <c r="T155" s="73"/>
      <c r="U155" s="7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5" t="s">
        <v>138</v>
      </c>
      <c r="AU155" s="15" t="s">
        <v>75</v>
      </c>
    </row>
    <row r="156" s="2" customFormat="1" ht="37.8" customHeight="1">
      <c r="A156" s="34"/>
      <c r="B156" s="157"/>
      <c r="C156" s="158" t="s">
        <v>169</v>
      </c>
      <c r="D156" s="158" t="s">
        <v>129</v>
      </c>
      <c r="E156" s="159" t="s">
        <v>471</v>
      </c>
      <c r="F156" s="160" t="s">
        <v>472</v>
      </c>
      <c r="G156" s="161" t="s">
        <v>473</v>
      </c>
      <c r="H156" s="162">
        <v>2</v>
      </c>
      <c r="I156" s="163"/>
      <c r="J156" s="164">
        <f>ROUND(I156*H156,2)</f>
        <v>0</v>
      </c>
      <c r="K156" s="160" t="s">
        <v>133</v>
      </c>
      <c r="L156" s="165"/>
      <c r="M156" s="166" t="s">
        <v>1</v>
      </c>
      <c r="N156" s="167" t="s">
        <v>40</v>
      </c>
      <c r="O156" s="73"/>
      <c r="P156" s="168">
        <f>O156*H156</f>
        <v>0</v>
      </c>
      <c r="Q156" s="168">
        <v>0</v>
      </c>
      <c r="R156" s="168">
        <f>Q156*H156</f>
        <v>0</v>
      </c>
      <c r="S156" s="168">
        <v>0</v>
      </c>
      <c r="T156" s="168">
        <f>S156*H156</f>
        <v>0</v>
      </c>
      <c r="U156" s="169" t="s">
        <v>1</v>
      </c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0" t="s">
        <v>235</v>
      </c>
      <c r="AT156" s="170" t="s">
        <v>129</v>
      </c>
      <c r="AU156" s="170" t="s">
        <v>75</v>
      </c>
      <c r="AY156" s="15" t="s">
        <v>135</v>
      </c>
      <c r="BE156" s="171">
        <f>IF(N156="základní",J156,0)</f>
        <v>0</v>
      </c>
      <c r="BF156" s="171">
        <f>IF(N156="snížená",J156,0)</f>
        <v>0</v>
      </c>
      <c r="BG156" s="171">
        <f>IF(N156="zákl. přenesená",J156,0)</f>
        <v>0</v>
      </c>
      <c r="BH156" s="171">
        <f>IF(N156="sníž. přenesená",J156,0)</f>
        <v>0</v>
      </c>
      <c r="BI156" s="171">
        <f>IF(N156="nulová",J156,0)</f>
        <v>0</v>
      </c>
      <c r="BJ156" s="15" t="s">
        <v>82</v>
      </c>
      <c r="BK156" s="171">
        <f>ROUND(I156*H156,2)</f>
        <v>0</v>
      </c>
      <c r="BL156" s="15" t="s">
        <v>235</v>
      </c>
      <c r="BM156" s="170" t="s">
        <v>474</v>
      </c>
    </row>
    <row r="157" s="2" customFormat="1">
      <c r="A157" s="34"/>
      <c r="B157" s="35"/>
      <c r="C157" s="34"/>
      <c r="D157" s="172" t="s">
        <v>138</v>
      </c>
      <c r="E157" s="34"/>
      <c r="F157" s="173" t="s">
        <v>472</v>
      </c>
      <c r="G157" s="34"/>
      <c r="H157" s="34"/>
      <c r="I157" s="174"/>
      <c r="J157" s="34"/>
      <c r="K157" s="34"/>
      <c r="L157" s="35"/>
      <c r="M157" s="175"/>
      <c r="N157" s="176"/>
      <c r="O157" s="73"/>
      <c r="P157" s="73"/>
      <c r="Q157" s="73"/>
      <c r="R157" s="73"/>
      <c r="S157" s="73"/>
      <c r="T157" s="73"/>
      <c r="U157" s="7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5" t="s">
        <v>138</v>
      </c>
      <c r="AU157" s="15" t="s">
        <v>75</v>
      </c>
    </row>
    <row r="158" s="2" customFormat="1" ht="37.8" customHeight="1">
      <c r="A158" s="34"/>
      <c r="B158" s="157"/>
      <c r="C158" s="158" t="s">
        <v>174</v>
      </c>
      <c r="D158" s="158" t="s">
        <v>129</v>
      </c>
      <c r="E158" s="159" t="s">
        <v>475</v>
      </c>
      <c r="F158" s="160" t="s">
        <v>476</v>
      </c>
      <c r="G158" s="161" t="s">
        <v>473</v>
      </c>
      <c r="H158" s="162">
        <v>2</v>
      </c>
      <c r="I158" s="163"/>
      <c r="J158" s="164">
        <f>ROUND(I158*H158,2)</f>
        <v>0</v>
      </c>
      <c r="K158" s="160" t="s">
        <v>133</v>
      </c>
      <c r="L158" s="165"/>
      <c r="M158" s="166" t="s">
        <v>1</v>
      </c>
      <c r="N158" s="167" t="s">
        <v>40</v>
      </c>
      <c r="O158" s="73"/>
      <c r="P158" s="168">
        <f>O158*H158</f>
        <v>0</v>
      </c>
      <c r="Q158" s="168">
        <v>0</v>
      </c>
      <c r="R158" s="168">
        <f>Q158*H158</f>
        <v>0</v>
      </c>
      <c r="S158" s="168">
        <v>0</v>
      </c>
      <c r="T158" s="168">
        <f>S158*H158</f>
        <v>0</v>
      </c>
      <c r="U158" s="169" t="s">
        <v>1</v>
      </c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0" t="s">
        <v>235</v>
      </c>
      <c r="AT158" s="170" t="s">
        <v>129</v>
      </c>
      <c r="AU158" s="170" t="s">
        <v>75</v>
      </c>
      <c r="AY158" s="15" t="s">
        <v>135</v>
      </c>
      <c r="BE158" s="171">
        <f>IF(N158="základní",J158,0)</f>
        <v>0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15" t="s">
        <v>82</v>
      </c>
      <c r="BK158" s="171">
        <f>ROUND(I158*H158,2)</f>
        <v>0</v>
      </c>
      <c r="BL158" s="15" t="s">
        <v>235</v>
      </c>
      <c r="BM158" s="170" t="s">
        <v>477</v>
      </c>
    </row>
    <row r="159" s="2" customFormat="1">
      <c r="A159" s="34"/>
      <c r="B159" s="35"/>
      <c r="C159" s="34"/>
      <c r="D159" s="172" t="s">
        <v>138</v>
      </c>
      <c r="E159" s="34"/>
      <c r="F159" s="173" t="s">
        <v>476</v>
      </c>
      <c r="G159" s="34"/>
      <c r="H159" s="34"/>
      <c r="I159" s="174"/>
      <c r="J159" s="34"/>
      <c r="K159" s="34"/>
      <c r="L159" s="35"/>
      <c r="M159" s="175"/>
      <c r="N159" s="176"/>
      <c r="O159" s="73"/>
      <c r="P159" s="73"/>
      <c r="Q159" s="73"/>
      <c r="R159" s="73"/>
      <c r="S159" s="73"/>
      <c r="T159" s="73"/>
      <c r="U159" s="7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5" t="s">
        <v>138</v>
      </c>
      <c r="AU159" s="15" t="s">
        <v>75</v>
      </c>
    </row>
    <row r="160" s="2" customFormat="1" ht="24.15" customHeight="1">
      <c r="A160" s="34"/>
      <c r="B160" s="157"/>
      <c r="C160" s="158" t="s">
        <v>179</v>
      </c>
      <c r="D160" s="158" t="s">
        <v>129</v>
      </c>
      <c r="E160" s="159" t="s">
        <v>478</v>
      </c>
      <c r="F160" s="160" t="s">
        <v>479</v>
      </c>
      <c r="G160" s="161" t="s">
        <v>192</v>
      </c>
      <c r="H160" s="162">
        <v>1</v>
      </c>
      <c r="I160" s="163"/>
      <c r="J160" s="164">
        <f>ROUND(I160*H160,2)</f>
        <v>0</v>
      </c>
      <c r="K160" s="160" t="s">
        <v>133</v>
      </c>
      <c r="L160" s="165"/>
      <c r="M160" s="166" t="s">
        <v>1</v>
      </c>
      <c r="N160" s="167" t="s">
        <v>40</v>
      </c>
      <c r="O160" s="73"/>
      <c r="P160" s="168">
        <f>O160*H160</f>
        <v>0</v>
      </c>
      <c r="Q160" s="168">
        <v>0</v>
      </c>
      <c r="R160" s="168">
        <f>Q160*H160</f>
        <v>0</v>
      </c>
      <c r="S160" s="168">
        <v>0</v>
      </c>
      <c r="T160" s="168">
        <f>S160*H160</f>
        <v>0</v>
      </c>
      <c r="U160" s="169" t="s">
        <v>1</v>
      </c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70" t="s">
        <v>235</v>
      </c>
      <c r="AT160" s="170" t="s">
        <v>129</v>
      </c>
      <c r="AU160" s="170" t="s">
        <v>75</v>
      </c>
      <c r="AY160" s="15" t="s">
        <v>135</v>
      </c>
      <c r="BE160" s="171">
        <f>IF(N160="základní",J160,0)</f>
        <v>0</v>
      </c>
      <c r="BF160" s="171">
        <f>IF(N160="snížená",J160,0)</f>
        <v>0</v>
      </c>
      <c r="BG160" s="171">
        <f>IF(N160="zákl. přenesená",J160,0)</f>
        <v>0</v>
      </c>
      <c r="BH160" s="171">
        <f>IF(N160="sníž. přenesená",J160,0)</f>
        <v>0</v>
      </c>
      <c r="BI160" s="171">
        <f>IF(N160="nulová",J160,0)</f>
        <v>0</v>
      </c>
      <c r="BJ160" s="15" t="s">
        <v>82</v>
      </c>
      <c r="BK160" s="171">
        <f>ROUND(I160*H160,2)</f>
        <v>0</v>
      </c>
      <c r="BL160" s="15" t="s">
        <v>235</v>
      </c>
      <c r="BM160" s="170" t="s">
        <v>480</v>
      </c>
    </row>
    <row r="161" s="2" customFormat="1">
      <c r="A161" s="34"/>
      <c r="B161" s="35"/>
      <c r="C161" s="34"/>
      <c r="D161" s="172" t="s">
        <v>138</v>
      </c>
      <c r="E161" s="34"/>
      <c r="F161" s="173" t="s">
        <v>479</v>
      </c>
      <c r="G161" s="34"/>
      <c r="H161" s="34"/>
      <c r="I161" s="174"/>
      <c r="J161" s="34"/>
      <c r="K161" s="34"/>
      <c r="L161" s="35"/>
      <c r="M161" s="175"/>
      <c r="N161" s="176"/>
      <c r="O161" s="73"/>
      <c r="P161" s="73"/>
      <c r="Q161" s="73"/>
      <c r="R161" s="73"/>
      <c r="S161" s="73"/>
      <c r="T161" s="73"/>
      <c r="U161" s="7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5" t="s">
        <v>138</v>
      </c>
      <c r="AU161" s="15" t="s">
        <v>75</v>
      </c>
    </row>
    <row r="162" s="2" customFormat="1" ht="37.8" customHeight="1">
      <c r="A162" s="34"/>
      <c r="B162" s="157"/>
      <c r="C162" s="158" t="s">
        <v>152</v>
      </c>
      <c r="D162" s="158" t="s">
        <v>129</v>
      </c>
      <c r="E162" s="159" t="s">
        <v>481</v>
      </c>
      <c r="F162" s="160" t="s">
        <v>482</v>
      </c>
      <c r="G162" s="161" t="s">
        <v>192</v>
      </c>
      <c r="H162" s="162">
        <v>1</v>
      </c>
      <c r="I162" s="163"/>
      <c r="J162" s="164">
        <f>ROUND(I162*H162,2)</f>
        <v>0</v>
      </c>
      <c r="K162" s="160" t="s">
        <v>133</v>
      </c>
      <c r="L162" s="165"/>
      <c r="M162" s="166" t="s">
        <v>1</v>
      </c>
      <c r="N162" s="167" t="s">
        <v>40</v>
      </c>
      <c r="O162" s="73"/>
      <c r="P162" s="168">
        <f>O162*H162</f>
        <v>0</v>
      </c>
      <c r="Q162" s="168">
        <v>0</v>
      </c>
      <c r="R162" s="168">
        <f>Q162*H162</f>
        <v>0</v>
      </c>
      <c r="S162" s="168">
        <v>0</v>
      </c>
      <c r="T162" s="168">
        <f>S162*H162</f>
        <v>0</v>
      </c>
      <c r="U162" s="169" t="s">
        <v>1</v>
      </c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0" t="s">
        <v>235</v>
      </c>
      <c r="AT162" s="170" t="s">
        <v>129</v>
      </c>
      <c r="AU162" s="170" t="s">
        <v>75</v>
      </c>
      <c r="AY162" s="15" t="s">
        <v>135</v>
      </c>
      <c r="BE162" s="171">
        <f>IF(N162="základní",J162,0)</f>
        <v>0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15" t="s">
        <v>82</v>
      </c>
      <c r="BK162" s="171">
        <f>ROUND(I162*H162,2)</f>
        <v>0</v>
      </c>
      <c r="BL162" s="15" t="s">
        <v>235</v>
      </c>
      <c r="BM162" s="170" t="s">
        <v>483</v>
      </c>
    </row>
    <row r="163" s="2" customFormat="1">
      <c r="A163" s="34"/>
      <c r="B163" s="35"/>
      <c r="C163" s="34"/>
      <c r="D163" s="172" t="s">
        <v>138</v>
      </c>
      <c r="E163" s="34"/>
      <c r="F163" s="173" t="s">
        <v>482</v>
      </c>
      <c r="G163" s="34"/>
      <c r="H163" s="34"/>
      <c r="I163" s="174"/>
      <c r="J163" s="34"/>
      <c r="K163" s="34"/>
      <c r="L163" s="35"/>
      <c r="M163" s="175"/>
      <c r="N163" s="176"/>
      <c r="O163" s="73"/>
      <c r="P163" s="73"/>
      <c r="Q163" s="73"/>
      <c r="R163" s="73"/>
      <c r="S163" s="73"/>
      <c r="T163" s="73"/>
      <c r="U163" s="7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5" t="s">
        <v>138</v>
      </c>
      <c r="AU163" s="15" t="s">
        <v>75</v>
      </c>
    </row>
    <row r="164" s="2" customFormat="1">
      <c r="A164" s="34"/>
      <c r="B164" s="35"/>
      <c r="C164" s="34"/>
      <c r="D164" s="172" t="s">
        <v>150</v>
      </c>
      <c r="E164" s="34"/>
      <c r="F164" s="177" t="s">
        <v>484</v>
      </c>
      <c r="G164" s="34"/>
      <c r="H164" s="34"/>
      <c r="I164" s="174"/>
      <c r="J164" s="34"/>
      <c r="K164" s="34"/>
      <c r="L164" s="35"/>
      <c r="M164" s="175"/>
      <c r="N164" s="176"/>
      <c r="O164" s="73"/>
      <c r="P164" s="73"/>
      <c r="Q164" s="73"/>
      <c r="R164" s="73"/>
      <c r="S164" s="73"/>
      <c r="T164" s="73"/>
      <c r="U164" s="7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5" t="s">
        <v>150</v>
      </c>
      <c r="AU164" s="15" t="s">
        <v>75</v>
      </c>
    </row>
    <row r="165" s="2" customFormat="1" ht="24.15" customHeight="1">
      <c r="A165" s="34"/>
      <c r="B165" s="157"/>
      <c r="C165" s="178" t="s">
        <v>411</v>
      </c>
      <c r="D165" s="178" t="s">
        <v>164</v>
      </c>
      <c r="E165" s="179" t="s">
        <v>485</v>
      </c>
      <c r="F165" s="180" t="s">
        <v>486</v>
      </c>
      <c r="G165" s="181" t="s">
        <v>192</v>
      </c>
      <c r="H165" s="182">
        <v>1</v>
      </c>
      <c r="I165" s="183"/>
      <c r="J165" s="184">
        <f>ROUND(I165*H165,2)</f>
        <v>0</v>
      </c>
      <c r="K165" s="180" t="s">
        <v>133</v>
      </c>
      <c r="L165" s="35"/>
      <c r="M165" s="185" t="s">
        <v>1</v>
      </c>
      <c r="N165" s="186" t="s">
        <v>40</v>
      </c>
      <c r="O165" s="73"/>
      <c r="P165" s="168">
        <f>O165*H165</f>
        <v>0</v>
      </c>
      <c r="Q165" s="168">
        <v>0</v>
      </c>
      <c r="R165" s="168">
        <f>Q165*H165</f>
        <v>0</v>
      </c>
      <c r="S165" s="168">
        <v>0</v>
      </c>
      <c r="T165" s="168">
        <f>S165*H165</f>
        <v>0</v>
      </c>
      <c r="U165" s="169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70" t="s">
        <v>235</v>
      </c>
      <c r="AT165" s="170" t="s">
        <v>164</v>
      </c>
      <c r="AU165" s="170" t="s">
        <v>75</v>
      </c>
      <c r="AY165" s="15" t="s">
        <v>135</v>
      </c>
      <c r="BE165" s="171">
        <f>IF(N165="základní",J165,0)</f>
        <v>0</v>
      </c>
      <c r="BF165" s="171">
        <f>IF(N165="snížená",J165,0)</f>
        <v>0</v>
      </c>
      <c r="BG165" s="171">
        <f>IF(N165="zákl. přenesená",J165,0)</f>
        <v>0</v>
      </c>
      <c r="BH165" s="171">
        <f>IF(N165="sníž. přenesená",J165,0)</f>
        <v>0</v>
      </c>
      <c r="BI165" s="171">
        <f>IF(N165="nulová",J165,0)</f>
        <v>0</v>
      </c>
      <c r="BJ165" s="15" t="s">
        <v>82</v>
      </c>
      <c r="BK165" s="171">
        <f>ROUND(I165*H165,2)</f>
        <v>0</v>
      </c>
      <c r="BL165" s="15" t="s">
        <v>235</v>
      </c>
      <c r="BM165" s="170" t="s">
        <v>487</v>
      </c>
    </row>
    <row r="166" s="2" customFormat="1">
      <c r="A166" s="34"/>
      <c r="B166" s="35"/>
      <c r="C166" s="34"/>
      <c r="D166" s="172" t="s">
        <v>138</v>
      </c>
      <c r="E166" s="34"/>
      <c r="F166" s="173" t="s">
        <v>486</v>
      </c>
      <c r="G166" s="34"/>
      <c r="H166" s="34"/>
      <c r="I166" s="174"/>
      <c r="J166" s="34"/>
      <c r="K166" s="34"/>
      <c r="L166" s="35"/>
      <c r="M166" s="175"/>
      <c r="N166" s="176"/>
      <c r="O166" s="73"/>
      <c r="P166" s="73"/>
      <c r="Q166" s="73"/>
      <c r="R166" s="73"/>
      <c r="S166" s="73"/>
      <c r="T166" s="73"/>
      <c r="U166" s="7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5" t="s">
        <v>138</v>
      </c>
      <c r="AU166" s="15" t="s">
        <v>75</v>
      </c>
    </row>
    <row r="167" s="2" customFormat="1" ht="24.15" customHeight="1">
      <c r="A167" s="34"/>
      <c r="B167" s="157"/>
      <c r="C167" s="158" t="s">
        <v>184</v>
      </c>
      <c r="D167" s="158" t="s">
        <v>129</v>
      </c>
      <c r="E167" s="159" t="s">
        <v>488</v>
      </c>
      <c r="F167" s="160" t="s">
        <v>489</v>
      </c>
      <c r="G167" s="161" t="s">
        <v>192</v>
      </c>
      <c r="H167" s="162">
        <v>1</v>
      </c>
      <c r="I167" s="163"/>
      <c r="J167" s="164">
        <f>ROUND(I167*H167,2)</f>
        <v>0</v>
      </c>
      <c r="K167" s="160" t="s">
        <v>133</v>
      </c>
      <c r="L167" s="165"/>
      <c r="M167" s="166" t="s">
        <v>1</v>
      </c>
      <c r="N167" s="167" t="s">
        <v>40</v>
      </c>
      <c r="O167" s="73"/>
      <c r="P167" s="168">
        <f>O167*H167</f>
        <v>0</v>
      </c>
      <c r="Q167" s="168">
        <v>0</v>
      </c>
      <c r="R167" s="168">
        <f>Q167*H167</f>
        <v>0</v>
      </c>
      <c r="S167" s="168">
        <v>0</v>
      </c>
      <c r="T167" s="168">
        <f>S167*H167</f>
        <v>0</v>
      </c>
      <c r="U167" s="169" t="s">
        <v>1</v>
      </c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70" t="s">
        <v>235</v>
      </c>
      <c r="AT167" s="170" t="s">
        <v>129</v>
      </c>
      <c r="AU167" s="170" t="s">
        <v>75</v>
      </c>
      <c r="AY167" s="15" t="s">
        <v>135</v>
      </c>
      <c r="BE167" s="171">
        <f>IF(N167="základní",J167,0)</f>
        <v>0</v>
      </c>
      <c r="BF167" s="171">
        <f>IF(N167="snížená",J167,0)</f>
        <v>0</v>
      </c>
      <c r="BG167" s="171">
        <f>IF(N167="zákl. přenesená",J167,0)</f>
        <v>0</v>
      </c>
      <c r="BH167" s="171">
        <f>IF(N167="sníž. přenesená",J167,0)</f>
        <v>0</v>
      </c>
      <c r="BI167" s="171">
        <f>IF(N167="nulová",J167,0)</f>
        <v>0</v>
      </c>
      <c r="BJ167" s="15" t="s">
        <v>82</v>
      </c>
      <c r="BK167" s="171">
        <f>ROUND(I167*H167,2)</f>
        <v>0</v>
      </c>
      <c r="BL167" s="15" t="s">
        <v>235</v>
      </c>
      <c r="BM167" s="170" t="s">
        <v>490</v>
      </c>
    </row>
    <row r="168" s="2" customFormat="1">
      <c r="A168" s="34"/>
      <c r="B168" s="35"/>
      <c r="C168" s="34"/>
      <c r="D168" s="172" t="s">
        <v>138</v>
      </c>
      <c r="E168" s="34"/>
      <c r="F168" s="173" t="s">
        <v>489</v>
      </c>
      <c r="G168" s="34"/>
      <c r="H168" s="34"/>
      <c r="I168" s="174"/>
      <c r="J168" s="34"/>
      <c r="K168" s="34"/>
      <c r="L168" s="35"/>
      <c r="M168" s="175"/>
      <c r="N168" s="176"/>
      <c r="O168" s="73"/>
      <c r="P168" s="73"/>
      <c r="Q168" s="73"/>
      <c r="R168" s="73"/>
      <c r="S168" s="73"/>
      <c r="T168" s="73"/>
      <c r="U168" s="7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5" t="s">
        <v>138</v>
      </c>
      <c r="AU168" s="15" t="s">
        <v>75</v>
      </c>
    </row>
    <row r="169" s="2" customFormat="1" ht="24.15" customHeight="1">
      <c r="A169" s="34"/>
      <c r="B169" s="157"/>
      <c r="C169" s="158" t="s">
        <v>189</v>
      </c>
      <c r="D169" s="158" t="s">
        <v>129</v>
      </c>
      <c r="E169" s="159" t="s">
        <v>491</v>
      </c>
      <c r="F169" s="160" t="s">
        <v>492</v>
      </c>
      <c r="G169" s="161" t="s">
        <v>192</v>
      </c>
      <c r="H169" s="162">
        <v>1</v>
      </c>
      <c r="I169" s="163"/>
      <c r="J169" s="164">
        <f>ROUND(I169*H169,2)</f>
        <v>0</v>
      </c>
      <c r="K169" s="160" t="s">
        <v>133</v>
      </c>
      <c r="L169" s="165"/>
      <c r="M169" s="166" t="s">
        <v>1</v>
      </c>
      <c r="N169" s="167" t="s">
        <v>40</v>
      </c>
      <c r="O169" s="73"/>
      <c r="P169" s="168">
        <f>O169*H169</f>
        <v>0</v>
      </c>
      <c r="Q169" s="168">
        <v>0</v>
      </c>
      <c r="R169" s="168">
        <f>Q169*H169</f>
        <v>0</v>
      </c>
      <c r="S169" s="168">
        <v>0</v>
      </c>
      <c r="T169" s="168">
        <f>S169*H169</f>
        <v>0</v>
      </c>
      <c r="U169" s="169" t="s">
        <v>1</v>
      </c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0" t="s">
        <v>235</v>
      </c>
      <c r="AT169" s="170" t="s">
        <v>129</v>
      </c>
      <c r="AU169" s="170" t="s">
        <v>75</v>
      </c>
      <c r="AY169" s="15" t="s">
        <v>135</v>
      </c>
      <c r="BE169" s="171">
        <f>IF(N169="základní",J169,0)</f>
        <v>0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15" t="s">
        <v>82</v>
      </c>
      <c r="BK169" s="171">
        <f>ROUND(I169*H169,2)</f>
        <v>0</v>
      </c>
      <c r="BL169" s="15" t="s">
        <v>235</v>
      </c>
      <c r="BM169" s="170" t="s">
        <v>493</v>
      </c>
    </row>
    <row r="170" s="2" customFormat="1">
      <c r="A170" s="34"/>
      <c r="B170" s="35"/>
      <c r="C170" s="34"/>
      <c r="D170" s="172" t="s">
        <v>138</v>
      </c>
      <c r="E170" s="34"/>
      <c r="F170" s="173" t="s">
        <v>492</v>
      </c>
      <c r="G170" s="34"/>
      <c r="H170" s="34"/>
      <c r="I170" s="174"/>
      <c r="J170" s="34"/>
      <c r="K170" s="34"/>
      <c r="L170" s="35"/>
      <c r="M170" s="175"/>
      <c r="N170" s="176"/>
      <c r="O170" s="73"/>
      <c r="P170" s="73"/>
      <c r="Q170" s="73"/>
      <c r="R170" s="73"/>
      <c r="S170" s="73"/>
      <c r="T170" s="73"/>
      <c r="U170" s="7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5" t="s">
        <v>138</v>
      </c>
      <c r="AU170" s="15" t="s">
        <v>75</v>
      </c>
    </row>
    <row r="171" s="2" customFormat="1" ht="24.15" customHeight="1">
      <c r="A171" s="34"/>
      <c r="B171" s="157"/>
      <c r="C171" s="158" t="s">
        <v>195</v>
      </c>
      <c r="D171" s="158" t="s">
        <v>129</v>
      </c>
      <c r="E171" s="159" t="s">
        <v>494</v>
      </c>
      <c r="F171" s="160" t="s">
        <v>495</v>
      </c>
      <c r="G171" s="161" t="s">
        <v>192</v>
      </c>
      <c r="H171" s="162">
        <v>1</v>
      </c>
      <c r="I171" s="163"/>
      <c r="J171" s="164">
        <f>ROUND(I171*H171,2)</f>
        <v>0</v>
      </c>
      <c r="K171" s="160" t="s">
        <v>133</v>
      </c>
      <c r="L171" s="165"/>
      <c r="M171" s="166" t="s">
        <v>1</v>
      </c>
      <c r="N171" s="167" t="s">
        <v>40</v>
      </c>
      <c r="O171" s="73"/>
      <c r="P171" s="168">
        <f>O171*H171</f>
        <v>0</v>
      </c>
      <c r="Q171" s="168">
        <v>0</v>
      </c>
      <c r="R171" s="168">
        <f>Q171*H171</f>
        <v>0</v>
      </c>
      <c r="S171" s="168">
        <v>0</v>
      </c>
      <c r="T171" s="168">
        <f>S171*H171</f>
        <v>0</v>
      </c>
      <c r="U171" s="169" t="s">
        <v>1</v>
      </c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70" t="s">
        <v>235</v>
      </c>
      <c r="AT171" s="170" t="s">
        <v>129</v>
      </c>
      <c r="AU171" s="170" t="s">
        <v>75</v>
      </c>
      <c r="AY171" s="15" t="s">
        <v>135</v>
      </c>
      <c r="BE171" s="171">
        <f>IF(N171="základní",J171,0)</f>
        <v>0</v>
      </c>
      <c r="BF171" s="171">
        <f>IF(N171="snížená",J171,0)</f>
        <v>0</v>
      </c>
      <c r="BG171" s="171">
        <f>IF(N171="zákl. přenesená",J171,0)</f>
        <v>0</v>
      </c>
      <c r="BH171" s="171">
        <f>IF(N171="sníž. přenesená",J171,0)</f>
        <v>0</v>
      </c>
      <c r="BI171" s="171">
        <f>IF(N171="nulová",J171,0)</f>
        <v>0</v>
      </c>
      <c r="BJ171" s="15" t="s">
        <v>82</v>
      </c>
      <c r="BK171" s="171">
        <f>ROUND(I171*H171,2)</f>
        <v>0</v>
      </c>
      <c r="BL171" s="15" t="s">
        <v>235</v>
      </c>
      <c r="BM171" s="170" t="s">
        <v>496</v>
      </c>
    </row>
    <row r="172" s="2" customFormat="1">
      <c r="A172" s="34"/>
      <c r="B172" s="35"/>
      <c r="C172" s="34"/>
      <c r="D172" s="172" t="s">
        <v>138</v>
      </c>
      <c r="E172" s="34"/>
      <c r="F172" s="173" t="s">
        <v>495</v>
      </c>
      <c r="G172" s="34"/>
      <c r="H172" s="34"/>
      <c r="I172" s="174"/>
      <c r="J172" s="34"/>
      <c r="K172" s="34"/>
      <c r="L172" s="35"/>
      <c r="M172" s="175"/>
      <c r="N172" s="176"/>
      <c r="O172" s="73"/>
      <c r="P172" s="73"/>
      <c r="Q172" s="73"/>
      <c r="R172" s="73"/>
      <c r="S172" s="73"/>
      <c r="T172" s="73"/>
      <c r="U172" s="7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5" t="s">
        <v>138</v>
      </c>
      <c r="AU172" s="15" t="s">
        <v>75</v>
      </c>
    </row>
    <row r="173" s="2" customFormat="1" ht="24.15" customHeight="1">
      <c r="A173" s="34"/>
      <c r="B173" s="157"/>
      <c r="C173" s="158" t="s">
        <v>8</v>
      </c>
      <c r="D173" s="158" t="s">
        <v>129</v>
      </c>
      <c r="E173" s="159" t="s">
        <v>497</v>
      </c>
      <c r="F173" s="160" t="s">
        <v>498</v>
      </c>
      <c r="G173" s="161" t="s">
        <v>192</v>
      </c>
      <c r="H173" s="162">
        <v>1</v>
      </c>
      <c r="I173" s="163"/>
      <c r="J173" s="164">
        <f>ROUND(I173*H173,2)</f>
        <v>0</v>
      </c>
      <c r="K173" s="160" t="s">
        <v>133</v>
      </c>
      <c r="L173" s="165"/>
      <c r="M173" s="166" t="s">
        <v>1</v>
      </c>
      <c r="N173" s="167" t="s">
        <v>40</v>
      </c>
      <c r="O173" s="73"/>
      <c r="P173" s="168">
        <f>O173*H173</f>
        <v>0</v>
      </c>
      <c r="Q173" s="168">
        <v>0</v>
      </c>
      <c r="R173" s="168">
        <f>Q173*H173</f>
        <v>0</v>
      </c>
      <c r="S173" s="168">
        <v>0</v>
      </c>
      <c r="T173" s="168">
        <f>S173*H173</f>
        <v>0</v>
      </c>
      <c r="U173" s="169" t="s">
        <v>1</v>
      </c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0" t="s">
        <v>235</v>
      </c>
      <c r="AT173" s="170" t="s">
        <v>129</v>
      </c>
      <c r="AU173" s="170" t="s">
        <v>75</v>
      </c>
      <c r="AY173" s="15" t="s">
        <v>135</v>
      </c>
      <c r="BE173" s="171">
        <f>IF(N173="základní",J173,0)</f>
        <v>0</v>
      </c>
      <c r="BF173" s="171">
        <f>IF(N173="snížená",J173,0)</f>
        <v>0</v>
      </c>
      <c r="BG173" s="171">
        <f>IF(N173="zákl. přenesená",J173,0)</f>
        <v>0</v>
      </c>
      <c r="BH173" s="171">
        <f>IF(N173="sníž. přenesená",J173,0)</f>
        <v>0</v>
      </c>
      <c r="BI173" s="171">
        <f>IF(N173="nulová",J173,0)</f>
        <v>0</v>
      </c>
      <c r="BJ173" s="15" t="s">
        <v>82</v>
      </c>
      <c r="BK173" s="171">
        <f>ROUND(I173*H173,2)</f>
        <v>0</v>
      </c>
      <c r="BL173" s="15" t="s">
        <v>235</v>
      </c>
      <c r="BM173" s="170" t="s">
        <v>499</v>
      </c>
    </row>
    <row r="174" s="2" customFormat="1">
      <c r="A174" s="34"/>
      <c r="B174" s="35"/>
      <c r="C174" s="34"/>
      <c r="D174" s="172" t="s">
        <v>138</v>
      </c>
      <c r="E174" s="34"/>
      <c r="F174" s="173" t="s">
        <v>498</v>
      </c>
      <c r="G174" s="34"/>
      <c r="H174" s="34"/>
      <c r="I174" s="174"/>
      <c r="J174" s="34"/>
      <c r="K174" s="34"/>
      <c r="L174" s="35"/>
      <c r="M174" s="175"/>
      <c r="N174" s="176"/>
      <c r="O174" s="73"/>
      <c r="P174" s="73"/>
      <c r="Q174" s="73"/>
      <c r="R174" s="73"/>
      <c r="S174" s="73"/>
      <c r="T174" s="73"/>
      <c r="U174" s="7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5" t="s">
        <v>138</v>
      </c>
      <c r="AU174" s="15" t="s">
        <v>75</v>
      </c>
    </row>
    <row r="175" s="2" customFormat="1" ht="24.15" customHeight="1">
      <c r="A175" s="34"/>
      <c r="B175" s="157"/>
      <c r="C175" s="158" t="s">
        <v>204</v>
      </c>
      <c r="D175" s="158" t="s">
        <v>129</v>
      </c>
      <c r="E175" s="159" t="s">
        <v>500</v>
      </c>
      <c r="F175" s="160" t="s">
        <v>501</v>
      </c>
      <c r="G175" s="161" t="s">
        <v>192</v>
      </c>
      <c r="H175" s="162">
        <v>4</v>
      </c>
      <c r="I175" s="163"/>
      <c r="J175" s="164">
        <f>ROUND(I175*H175,2)</f>
        <v>0</v>
      </c>
      <c r="K175" s="160" t="s">
        <v>133</v>
      </c>
      <c r="L175" s="165"/>
      <c r="M175" s="166" t="s">
        <v>1</v>
      </c>
      <c r="N175" s="167" t="s">
        <v>40</v>
      </c>
      <c r="O175" s="73"/>
      <c r="P175" s="168">
        <f>O175*H175</f>
        <v>0</v>
      </c>
      <c r="Q175" s="168">
        <v>0</v>
      </c>
      <c r="R175" s="168">
        <f>Q175*H175</f>
        <v>0</v>
      </c>
      <c r="S175" s="168">
        <v>0</v>
      </c>
      <c r="T175" s="168">
        <f>S175*H175</f>
        <v>0</v>
      </c>
      <c r="U175" s="169" t="s">
        <v>1</v>
      </c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70" t="s">
        <v>235</v>
      </c>
      <c r="AT175" s="170" t="s">
        <v>129</v>
      </c>
      <c r="AU175" s="170" t="s">
        <v>75</v>
      </c>
      <c r="AY175" s="15" t="s">
        <v>135</v>
      </c>
      <c r="BE175" s="171">
        <f>IF(N175="základní",J175,0)</f>
        <v>0</v>
      </c>
      <c r="BF175" s="171">
        <f>IF(N175="snížená",J175,0)</f>
        <v>0</v>
      </c>
      <c r="BG175" s="171">
        <f>IF(N175="zákl. přenesená",J175,0)</f>
        <v>0</v>
      </c>
      <c r="BH175" s="171">
        <f>IF(N175="sníž. přenesená",J175,0)</f>
        <v>0</v>
      </c>
      <c r="BI175" s="171">
        <f>IF(N175="nulová",J175,0)</f>
        <v>0</v>
      </c>
      <c r="BJ175" s="15" t="s">
        <v>82</v>
      </c>
      <c r="BK175" s="171">
        <f>ROUND(I175*H175,2)</f>
        <v>0</v>
      </c>
      <c r="BL175" s="15" t="s">
        <v>235</v>
      </c>
      <c r="BM175" s="170" t="s">
        <v>502</v>
      </c>
    </row>
    <row r="176" s="2" customFormat="1">
      <c r="A176" s="34"/>
      <c r="B176" s="35"/>
      <c r="C176" s="34"/>
      <c r="D176" s="172" t="s">
        <v>138</v>
      </c>
      <c r="E176" s="34"/>
      <c r="F176" s="173" t="s">
        <v>501</v>
      </c>
      <c r="G176" s="34"/>
      <c r="H176" s="34"/>
      <c r="I176" s="174"/>
      <c r="J176" s="34"/>
      <c r="K176" s="34"/>
      <c r="L176" s="35"/>
      <c r="M176" s="175"/>
      <c r="N176" s="176"/>
      <c r="O176" s="73"/>
      <c r="P176" s="73"/>
      <c r="Q176" s="73"/>
      <c r="R176" s="73"/>
      <c r="S176" s="73"/>
      <c r="T176" s="73"/>
      <c r="U176" s="7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5" t="s">
        <v>138</v>
      </c>
      <c r="AU176" s="15" t="s">
        <v>75</v>
      </c>
    </row>
    <row r="177" s="2" customFormat="1" ht="24.15" customHeight="1">
      <c r="A177" s="34"/>
      <c r="B177" s="157"/>
      <c r="C177" s="158" t="s">
        <v>208</v>
      </c>
      <c r="D177" s="158" t="s">
        <v>129</v>
      </c>
      <c r="E177" s="159" t="s">
        <v>503</v>
      </c>
      <c r="F177" s="160" t="s">
        <v>504</v>
      </c>
      <c r="G177" s="161" t="s">
        <v>192</v>
      </c>
      <c r="H177" s="162">
        <v>3</v>
      </c>
      <c r="I177" s="163"/>
      <c r="J177" s="164">
        <f>ROUND(I177*H177,2)</f>
        <v>0</v>
      </c>
      <c r="K177" s="160" t="s">
        <v>133</v>
      </c>
      <c r="L177" s="165"/>
      <c r="M177" s="166" t="s">
        <v>1</v>
      </c>
      <c r="N177" s="167" t="s">
        <v>40</v>
      </c>
      <c r="O177" s="73"/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8">
        <f>S177*H177</f>
        <v>0</v>
      </c>
      <c r="U177" s="169" t="s">
        <v>1</v>
      </c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0" t="s">
        <v>235</v>
      </c>
      <c r="AT177" s="170" t="s">
        <v>129</v>
      </c>
      <c r="AU177" s="170" t="s">
        <v>75</v>
      </c>
      <c r="AY177" s="15" t="s">
        <v>135</v>
      </c>
      <c r="BE177" s="171">
        <f>IF(N177="základní",J177,0)</f>
        <v>0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15" t="s">
        <v>82</v>
      </c>
      <c r="BK177" s="171">
        <f>ROUND(I177*H177,2)</f>
        <v>0</v>
      </c>
      <c r="BL177" s="15" t="s">
        <v>235</v>
      </c>
      <c r="BM177" s="170" t="s">
        <v>505</v>
      </c>
    </row>
    <row r="178" s="2" customFormat="1">
      <c r="A178" s="34"/>
      <c r="B178" s="35"/>
      <c r="C178" s="34"/>
      <c r="D178" s="172" t="s">
        <v>138</v>
      </c>
      <c r="E178" s="34"/>
      <c r="F178" s="173" t="s">
        <v>504</v>
      </c>
      <c r="G178" s="34"/>
      <c r="H178" s="34"/>
      <c r="I178" s="174"/>
      <c r="J178" s="34"/>
      <c r="K178" s="34"/>
      <c r="L178" s="35"/>
      <c r="M178" s="175"/>
      <c r="N178" s="176"/>
      <c r="O178" s="73"/>
      <c r="P178" s="73"/>
      <c r="Q178" s="73"/>
      <c r="R178" s="73"/>
      <c r="S178" s="73"/>
      <c r="T178" s="73"/>
      <c r="U178" s="7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5" t="s">
        <v>138</v>
      </c>
      <c r="AU178" s="15" t="s">
        <v>75</v>
      </c>
    </row>
    <row r="179" s="2" customFormat="1" ht="24.15" customHeight="1">
      <c r="A179" s="34"/>
      <c r="B179" s="157"/>
      <c r="C179" s="158" t="s">
        <v>213</v>
      </c>
      <c r="D179" s="158" t="s">
        <v>129</v>
      </c>
      <c r="E179" s="159" t="s">
        <v>506</v>
      </c>
      <c r="F179" s="160" t="s">
        <v>507</v>
      </c>
      <c r="G179" s="161" t="s">
        <v>192</v>
      </c>
      <c r="H179" s="162">
        <v>10</v>
      </c>
      <c r="I179" s="163"/>
      <c r="J179" s="164">
        <f>ROUND(I179*H179,2)</f>
        <v>0</v>
      </c>
      <c r="K179" s="160" t="s">
        <v>133</v>
      </c>
      <c r="L179" s="165"/>
      <c r="M179" s="166" t="s">
        <v>1</v>
      </c>
      <c r="N179" s="167" t="s">
        <v>40</v>
      </c>
      <c r="O179" s="73"/>
      <c r="P179" s="168">
        <f>O179*H179</f>
        <v>0</v>
      </c>
      <c r="Q179" s="168">
        <v>0</v>
      </c>
      <c r="R179" s="168">
        <f>Q179*H179</f>
        <v>0</v>
      </c>
      <c r="S179" s="168">
        <v>0</v>
      </c>
      <c r="T179" s="168">
        <f>S179*H179</f>
        <v>0</v>
      </c>
      <c r="U179" s="169" t="s">
        <v>1</v>
      </c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0" t="s">
        <v>235</v>
      </c>
      <c r="AT179" s="170" t="s">
        <v>129</v>
      </c>
      <c r="AU179" s="170" t="s">
        <v>75</v>
      </c>
      <c r="AY179" s="15" t="s">
        <v>135</v>
      </c>
      <c r="BE179" s="171">
        <f>IF(N179="základní",J179,0)</f>
        <v>0</v>
      </c>
      <c r="BF179" s="171">
        <f>IF(N179="snížená",J179,0)</f>
        <v>0</v>
      </c>
      <c r="BG179" s="171">
        <f>IF(N179="zákl. přenesená",J179,0)</f>
        <v>0</v>
      </c>
      <c r="BH179" s="171">
        <f>IF(N179="sníž. přenesená",J179,0)</f>
        <v>0</v>
      </c>
      <c r="BI179" s="171">
        <f>IF(N179="nulová",J179,0)</f>
        <v>0</v>
      </c>
      <c r="BJ179" s="15" t="s">
        <v>82</v>
      </c>
      <c r="BK179" s="171">
        <f>ROUND(I179*H179,2)</f>
        <v>0</v>
      </c>
      <c r="BL179" s="15" t="s">
        <v>235</v>
      </c>
      <c r="BM179" s="170" t="s">
        <v>508</v>
      </c>
    </row>
    <row r="180" s="2" customFormat="1">
      <c r="A180" s="34"/>
      <c r="B180" s="35"/>
      <c r="C180" s="34"/>
      <c r="D180" s="172" t="s">
        <v>138</v>
      </c>
      <c r="E180" s="34"/>
      <c r="F180" s="173" t="s">
        <v>507</v>
      </c>
      <c r="G180" s="34"/>
      <c r="H180" s="34"/>
      <c r="I180" s="174"/>
      <c r="J180" s="34"/>
      <c r="K180" s="34"/>
      <c r="L180" s="35"/>
      <c r="M180" s="175"/>
      <c r="N180" s="176"/>
      <c r="O180" s="73"/>
      <c r="P180" s="73"/>
      <c r="Q180" s="73"/>
      <c r="R180" s="73"/>
      <c r="S180" s="73"/>
      <c r="T180" s="73"/>
      <c r="U180" s="7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5" t="s">
        <v>138</v>
      </c>
      <c r="AU180" s="15" t="s">
        <v>75</v>
      </c>
    </row>
    <row r="181" s="2" customFormat="1" ht="37.8" customHeight="1">
      <c r="A181" s="34"/>
      <c r="B181" s="157"/>
      <c r="C181" s="158" t="s">
        <v>217</v>
      </c>
      <c r="D181" s="158" t="s">
        <v>129</v>
      </c>
      <c r="E181" s="159" t="s">
        <v>509</v>
      </c>
      <c r="F181" s="160" t="s">
        <v>510</v>
      </c>
      <c r="G181" s="161" t="s">
        <v>192</v>
      </c>
      <c r="H181" s="162">
        <v>4</v>
      </c>
      <c r="I181" s="163"/>
      <c r="J181" s="164">
        <f>ROUND(I181*H181,2)</f>
        <v>0</v>
      </c>
      <c r="K181" s="160" t="s">
        <v>133</v>
      </c>
      <c r="L181" s="165"/>
      <c r="M181" s="166" t="s">
        <v>1</v>
      </c>
      <c r="N181" s="167" t="s">
        <v>40</v>
      </c>
      <c r="O181" s="73"/>
      <c r="P181" s="168">
        <f>O181*H181</f>
        <v>0</v>
      </c>
      <c r="Q181" s="168">
        <v>0</v>
      </c>
      <c r="R181" s="168">
        <f>Q181*H181</f>
        <v>0</v>
      </c>
      <c r="S181" s="168">
        <v>0</v>
      </c>
      <c r="T181" s="168">
        <f>S181*H181</f>
        <v>0</v>
      </c>
      <c r="U181" s="169" t="s">
        <v>1</v>
      </c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70" t="s">
        <v>235</v>
      </c>
      <c r="AT181" s="170" t="s">
        <v>129</v>
      </c>
      <c r="AU181" s="170" t="s">
        <v>75</v>
      </c>
      <c r="AY181" s="15" t="s">
        <v>135</v>
      </c>
      <c r="BE181" s="171">
        <f>IF(N181="základní",J181,0)</f>
        <v>0</v>
      </c>
      <c r="BF181" s="171">
        <f>IF(N181="snížená",J181,0)</f>
        <v>0</v>
      </c>
      <c r="BG181" s="171">
        <f>IF(N181="zákl. přenesená",J181,0)</f>
        <v>0</v>
      </c>
      <c r="BH181" s="171">
        <f>IF(N181="sníž. přenesená",J181,0)</f>
        <v>0</v>
      </c>
      <c r="BI181" s="171">
        <f>IF(N181="nulová",J181,0)</f>
        <v>0</v>
      </c>
      <c r="BJ181" s="15" t="s">
        <v>82</v>
      </c>
      <c r="BK181" s="171">
        <f>ROUND(I181*H181,2)</f>
        <v>0</v>
      </c>
      <c r="BL181" s="15" t="s">
        <v>235</v>
      </c>
      <c r="BM181" s="170" t="s">
        <v>511</v>
      </c>
    </row>
    <row r="182" s="2" customFormat="1">
      <c r="A182" s="34"/>
      <c r="B182" s="35"/>
      <c r="C182" s="34"/>
      <c r="D182" s="172" t="s">
        <v>138</v>
      </c>
      <c r="E182" s="34"/>
      <c r="F182" s="173" t="s">
        <v>510</v>
      </c>
      <c r="G182" s="34"/>
      <c r="H182" s="34"/>
      <c r="I182" s="174"/>
      <c r="J182" s="34"/>
      <c r="K182" s="34"/>
      <c r="L182" s="35"/>
      <c r="M182" s="175"/>
      <c r="N182" s="176"/>
      <c r="O182" s="73"/>
      <c r="P182" s="73"/>
      <c r="Q182" s="73"/>
      <c r="R182" s="73"/>
      <c r="S182" s="73"/>
      <c r="T182" s="73"/>
      <c r="U182" s="7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5" t="s">
        <v>138</v>
      </c>
      <c r="AU182" s="15" t="s">
        <v>75</v>
      </c>
    </row>
    <row r="183" s="2" customFormat="1" ht="33" customHeight="1">
      <c r="A183" s="34"/>
      <c r="B183" s="157"/>
      <c r="C183" s="158" t="s">
        <v>512</v>
      </c>
      <c r="D183" s="158" t="s">
        <v>129</v>
      </c>
      <c r="E183" s="159" t="s">
        <v>513</v>
      </c>
      <c r="F183" s="160" t="s">
        <v>514</v>
      </c>
      <c r="G183" s="161" t="s">
        <v>192</v>
      </c>
      <c r="H183" s="162">
        <v>4</v>
      </c>
      <c r="I183" s="163"/>
      <c r="J183" s="164">
        <f>ROUND(I183*H183,2)</f>
        <v>0</v>
      </c>
      <c r="K183" s="160" t="s">
        <v>133</v>
      </c>
      <c r="L183" s="165"/>
      <c r="M183" s="166" t="s">
        <v>1</v>
      </c>
      <c r="N183" s="167" t="s">
        <v>40</v>
      </c>
      <c r="O183" s="73"/>
      <c r="P183" s="168">
        <f>O183*H183</f>
        <v>0</v>
      </c>
      <c r="Q183" s="168">
        <v>0</v>
      </c>
      <c r="R183" s="168">
        <f>Q183*H183</f>
        <v>0</v>
      </c>
      <c r="S183" s="168">
        <v>0</v>
      </c>
      <c r="T183" s="168">
        <f>S183*H183</f>
        <v>0</v>
      </c>
      <c r="U183" s="169" t="s">
        <v>1</v>
      </c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0" t="s">
        <v>235</v>
      </c>
      <c r="AT183" s="170" t="s">
        <v>129</v>
      </c>
      <c r="AU183" s="170" t="s">
        <v>75</v>
      </c>
      <c r="AY183" s="15" t="s">
        <v>135</v>
      </c>
      <c r="BE183" s="171">
        <f>IF(N183="základní",J183,0)</f>
        <v>0</v>
      </c>
      <c r="BF183" s="171">
        <f>IF(N183="snížená",J183,0)</f>
        <v>0</v>
      </c>
      <c r="BG183" s="171">
        <f>IF(N183="zákl. přenesená",J183,0)</f>
        <v>0</v>
      </c>
      <c r="BH183" s="171">
        <f>IF(N183="sníž. přenesená",J183,0)</f>
        <v>0</v>
      </c>
      <c r="BI183" s="171">
        <f>IF(N183="nulová",J183,0)</f>
        <v>0</v>
      </c>
      <c r="BJ183" s="15" t="s">
        <v>82</v>
      </c>
      <c r="BK183" s="171">
        <f>ROUND(I183*H183,2)</f>
        <v>0</v>
      </c>
      <c r="BL183" s="15" t="s">
        <v>235</v>
      </c>
      <c r="BM183" s="170" t="s">
        <v>515</v>
      </c>
    </row>
    <row r="184" s="2" customFormat="1">
      <c r="A184" s="34"/>
      <c r="B184" s="35"/>
      <c r="C184" s="34"/>
      <c r="D184" s="172" t="s">
        <v>138</v>
      </c>
      <c r="E184" s="34"/>
      <c r="F184" s="173" t="s">
        <v>514</v>
      </c>
      <c r="G184" s="34"/>
      <c r="H184" s="34"/>
      <c r="I184" s="174"/>
      <c r="J184" s="34"/>
      <c r="K184" s="34"/>
      <c r="L184" s="35"/>
      <c r="M184" s="175"/>
      <c r="N184" s="176"/>
      <c r="O184" s="73"/>
      <c r="P184" s="73"/>
      <c r="Q184" s="73"/>
      <c r="R184" s="73"/>
      <c r="S184" s="73"/>
      <c r="T184" s="73"/>
      <c r="U184" s="7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5" t="s">
        <v>138</v>
      </c>
      <c r="AU184" s="15" t="s">
        <v>75</v>
      </c>
    </row>
    <row r="185" s="2" customFormat="1" ht="37.8" customHeight="1">
      <c r="A185" s="34"/>
      <c r="B185" s="157"/>
      <c r="C185" s="178" t="s">
        <v>82</v>
      </c>
      <c r="D185" s="178" t="s">
        <v>164</v>
      </c>
      <c r="E185" s="179" t="s">
        <v>516</v>
      </c>
      <c r="F185" s="180" t="s">
        <v>517</v>
      </c>
      <c r="G185" s="181" t="s">
        <v>192</v>
      </c>
      <c r="H185" s="182">
        <v>2</v>
      </c>
      <c r="I185" s="183"/>
      <c r="J185" s="184">
        <f>ROUND(I185*H185,2)</f>
        <v>0</v>
      </c>
      <c r="K185" s="180" t="s">
        <v>133</v>
      </c>
      <c r="L185" s="35"/>
      <c r="M185" s="185" t="s">
        <v>1</v>
      </c>
      <c r="N185" s="186" t="s">
        <v>40</v>
      </c>
      <c r="O185" s="73"/>
      <c r="P185" s="168">
        <f>O185*H185</f>
        <v>0</v>
      </c>
      <c r="Q185" s="168">
        <v>0</v>
      </c>
      <c r="R185" s="168">
        <f>Q185*H185</f>
        <v>0</v>
      </c>
      <c r="S185" s="168">
        <v>0</v>
      </c>
      <c r="T185" s="168">
        <f>S185*H185</f>
        <v>0</v>
      </c>
      <c r="U185" s="169" t="s">
        <v>1</v>
      </c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70" t="s">
        <v>235</v>
      </c>
      <c r="AT185" s="170" t="s">
        <v>164</v>
      </c>
      <c r="AU185" s="170" t="s">
        <v>75</v>
      </c>
      <c r="AY185" s="15" t="s">
        <v>135</v>
      </c>
      <c r="BE185" s="171">
        <f>IF(N185="základní",J185,0)</f>
        <v>0</v>
      </c>
      <c r="BF185" s="171">
        <f>IF(N185="snížená",J185,0)</f>
        <v>0</v>
      </c>
      <c r="BG185" s="171">
        <f>IF(N185="zákl. přenesená",J185,0)</f>
        <v>0</v>
      </c>
      <c r="BH185" s="171">
        <f>IF(N185="sníž. přenesená",J185,0)</f>
        <v>0</v>
      </c>
      <c r="BI185" s="171">
        <f>IF(N185="nulová",J185,0)</f>
        <v>0</v>
      </c>
      <c r="BJ185" s="15" t="s">
        <v>82</v>
      </c>
      <c r="BK185" s="171">
        <f>ROUND(I185*H185,2)</f>
        <v>0</v>
      </c>
      <c r="BL185" s="15" t="s">
        <v>235</v>
      </c>
      <c r="BM185" s="170" t="s">
        <v>518</v>
      </c>
    </row>
    <row r="186" s="2" customFormat="1">
      <c r="A186" s="34"/>
      <c r="B186" s="35"/>
      <c r="C186" s="34"/>
      <c r="D186" s="172" t="s">
        <v>138</v>
      </c>
      <c r="E186" s="34"/>
      <c r="F186" s="173" t="s">
        <v>519</v>
      </c>
      <c r="G186" s="34"/>
      <c r="H186" s="34"/>
      <c r="I186" s="174"/>
      <c r="J186" s="34"/>
      <c r="K186" s="34"/>
      <c r="L186" s="35"/>
      <c r="M186" s="175"/>
      <c r="N186" s="176"/>
      <c r="O186" s="73"/>
      <c r="P186" s="73"/>
      <c r="Q186" s="73"/>
      <c r="R186" s="73"/>
      <c r="S186" s="73"/>
      <c r="T186" s="73"/>
      <c r="U186" s="7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5" t="s">
        <v>138</v>
      </c>
      <c r="AU186" s="15" t="s">
        <v>75</v>
      </c>
    </row>
    <row r="187" s="2" customFormat="1" ht="33" customHeight="1">
      <c r="A187" s="34"/>
      <c r="B187" s="157"/>
      <c r="C187" s="178" t="s">
        <v>143</v>
      </c>
      <c r="D187" s="178" t="s">
        <v>164</v>
      </c>
      <c r="E187" s="179" t="s">
        <v>520</v>
      </c>
      <c r="F187" s="180" t="s">
        <v>521</v>
      </c>
      <c r="G187" s="181" t="s">
        <v>192</v>
      </c>
      <c r="H187" s="182">
        <v>4</v>
      </c>
      <c r="I187" s="183"/>
      <c r="J187" s="184">
        <f>ROUND(I187*H187,2)</f>
        <v>0</v>
      </c>
      <c r="K187" s="180" t="s">
        <v>133</v>
      </c>
      <c r="L187" s="35"/>
      <c r="M187" s="185" t="s">
        <v>1</v>
      </c>
      <c r="N187" s="186" t="s">
        <v>40</v>
      </c>
      <c r="O187" s="73"/>
      <c r="P187" s="168">
        <f>O187*H187</f>
        <v>0</v>
      </c>
      <c r="Q187" s="168">
        <v>0</v>
      </c>
      <c r="R187" s="168">
        <f>Q187*H187</f>
        <v>0</v>
      </c>
      <c r="S187" s="168">
        <v>0</v>
      </c>
      <c r="T187" s="168">
        <f>S187*H187</f>
        <v>0</v>
      </c>
      <c r="U187" s="169" t="s">
        <v>1</v>
      </c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0" t="s">
        <v>235</v>
      </c>
      <c r="AT187" s="170" t="s">
        <v>164</v>
      </c>
      <c r="AU187" s="170" t="s">
        <v>75</v>
      </c>
      <c r="AY187" s="15" t="s">
        <v>135</v>
      </c>
      <c r="BE187" s="171">
        <f>IF(N187="základní",J187,0)</f>
        <v>0</v>
      </c>
      <c r="BF187" s="171">
        <f>IF(N187="snížená",J187,0)</f>
        <v>0</v>
      </c>
      <c r="BG187" s="171">
        <f>IF(N187="zákl. přenesená",J187,0)</f>
        <v>0</v>
      </c>
      <c r="BH187" s="171">
        <f>IF(N187="sníž. přenesená",J187,0)</f>
        <v>0</v>
      </c>
      <c r="BI187" s="171">
        <f>IF(N187="nulová",J187,0)</f>
        <v>0</v>
      </c>
      <c r="BJ187" s="15" t="s">
        <v>82</v>
      </c>
      <c r="BK187" s="171">
        <f>ROUND(I187*H187,2)</f>
        <v>0</v>
      </c>
      <c r="BL187" s="15" t="s">
        <v>235</v>
      </c>
      <c r="BM187" s="170" t="s">
        <v>522</v>
      </c>
    </row>
    <row r="188" s="2" customFormat="1">
      <c r="A188" s="34"/>
      <c r="B188" s="35"/>
      <c r="C188" s="34"/>
      <c r="D188" s="172" t="s">
        <v>138</v>
      </c>
      <c r="E188" s="34"/>
      <c r="F188" s="173" t="s">
        <v>521</v>
      </c>
      <c r="G188" s="34"/>
      <c r="H188" s="34"/>
      <c r="I188" s="174"/>
      <c r="J188" s="34"/>
      <c r="K188" s="34"/>
      <c r="L188" s="35"/>
      <c r="M188" s="175"/>
      <c r="N188" s="176"/>
      <c r="O188" s="73"/>
      <c r="P188" s="73"/>
      <c r="Q188" s="73"/>
      <c r="R188" s="73"/>
      <c r="S188" s="73"/>
      <c r="T188" s="73"/>
      <c r="U188" s="7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5" t="s">
        <v>138</v>
      </c>
      <c r="AU188" s="15" t="s">
        <v>75</v>
      </c>
    </row>
    <row r="189" s="2" customFormat="1" ht="24.15" customHeight="1">
      <c r="A189" s="34"/>
      <c r="B189" s="157"/>
      <c r="C189" s="178" t="s">
        <v>136</v>
      </c>
      <c r="D189" s="178" t="s">
        <v>164</v>
      </c>
      <c r="E189" s="179" t="s">
        <v>523</v>
      </c>
      <c r="F189" s="180" t="s">
        <v>524</v>
      </c>
      <c r="G189" s="181" t="s">
        <v>192</v>
      </c>
      <c r="H189" s="182">
        <v>1</v>
      </c>
      <c r="I189" s="183"/>
      <c r="J189" s="184">
        <f>ROUND(I189*H189,2)</f>
        <v>0</v>
      </c>
      <c r="K189" s="180" t="s">
        <v>133</v>
      </c>
      <c r="L189" s="35"/>
      <c r="M189" s="185" t="s">
        <v>1</v>
      </c>
      <c r="N189" s="186" t="s">
        <v>40</v>
      </c>
      <c r="O189" s="73"/>
      <c r="P189" s="168">
        <f>O189*H189</f>
        <v>0</v>
      </c>
      <c r="Q189" s="168">
        <v>0</v>
      </c>
      <c r="R189" s="168">
        <f>Q189*H189</f>
        <v>0</v>
      </c>
      <c r="S189" s="168">
        <v>0</v>
      </c>
      <c r="T189" s="168">
        <f>S189*H189</f>
        <v>0</v>
      </c>
      <c r="U189" s="169" t="s">
        <v>1</v>
      </c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70" t="s">
        <v>235</v>
      </c>
      <c r="AT189" s="170" t="s">
        <v>164</v>
      </c>
      <c r="AU189" s="170" t="s">
        <v>75</v>
      </c>
      <c r="AY189" s="15" t="s">
        <v>135</v>
      </c>
      <c r="BE189" s="171">
        <f>IF(N189="základní",J189,0)</f>
        <v>0</v>
      </c>
      <c r="BF189" s="171">
        <f>IF(N189="snížená",J189,0)</f>
        <v>0</v>
      </c>
      <c r="BG189" s="171">
        <f>IF(N189="zákl. přenesená",J189,0)</f>
        <v>0</v>
      </c>
      <c r="BH189" s="171">
        <f>IF(N189="sníž. přenesená",J189,0)</f>
        <v>0</v>
      </c>
      <c r="BI189" s="171">
        <f>IF(N189="nulová",J189,0)</f>
        <v>0</v>
      </c>
      <c r="BJ189" s="15" t="s">
        <v>82</v>
      </c>
      <c r="BK189" s="171">
        <f>ROUND(I189*H189,2)</f>
        <v>0</v>
      </c>
      <c r="BL189" s="15" t="s">
        <v>235</v>
      </c>
      <c r="BM189" s="170" t="s">
        <v>525</v>
      </c>
    </row>
    <row r="190" s="2" customFormat="1">
      <c r="A190" s="34"/>
      <c r="B190" s="35"/>
      <c r="C190" s="34"/>
      <c r="D190" s="172" t="s">
        <v>138</v>
      </c>
      <c r="E190" s="34"/>
      <c r="F190" s="173" t="s">
        <v>524</v>
      </c>
      <c r="G190" s="34"/>
      <c r="H190" s="34"/>
      <c r="I190" s="174"/>
      <c r="J190" s="34"/>
      <c r="K190" s="34"/>
      <c r="L190" s="35"/>
      <c r="M190" s="175"/>
      <c r="N190" s="176"/>
      <c r="O190" s="73"/>
      <c r="P190" s="73"/>
      <c r="Q190" s="73"/>
      <c r="R190" s="73"/>
      <c r="S190" s="73"/>
      <c r="T190" s="73"/>
      <c r="U190" s="7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5" t="s">
        <v>138</v>
      </c>
      <c r="AU190" s="15" t="s">
        <v>75</v>
      </c>
    </row>
    <row r="191" s="11" customFormat="1" ht="25.92" customHeight="1">
      <c r="A191" s="11"/>
      <c r="B191" s="187"/>
      <c r="C191" s="11"/>
      <c r="D191" s="188" t="s">
        <v>74</v>
      </c>
      <c r="E191" s="189" t="s">
        <v>230</v>
      </c>
      <c r="F191" s="189" t="s">
        <v>231</v>
      </c>
      <c r="G191" s="11"/>
      <c r="H191" s="11"/>
      <c r="I191" s="190"/>
      <c r="J191" s="191">
        <f>BK191</f>
        <v>0</v>
      </c>
      <c r="K191" s="11"/>
      <c r="L191" s="187"/>
      <c r="M191" s="192"/>
      <c r="N191" s="193"/>
      <c r="O191" s="193"/>
      <c r="P191" s="194">
        <f>SUM(P192:P207)</f>
        <v>0</v>
      </c>
      <c r="Q191" s="193"/>
      <c r="R191" s="194">
        <f>SUM(R192:R207)</f>
        <v>0</v>
      </c>
      <c r="S191" s="193"/>
      <c r="T191" s="194">
        <f>SUM(T192:T207)</f>
        <v>0</v>
      </c>
      <c r="U191" s="195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R191" s="188" t="s">
        <v>136</v>
      </c>
      <c r="AT191" s="196" t="s">
        <v>74</v>
      </c>
      <c r="AU191" s="196" t="s">
        <v>75</v>
      </c>
      <c r="AY191" s="188" t="s">
        <v>135</v>
      </c>
      <c r="BK191" s="197">
        <f>SUM(BK192:BK207)</f>
        <v>0</v>
      </c>
    </row>
    <row r="192" s="2" customFormat="1" ht="37.8" customHeight="1">
      <c r="A192" s="34"/>
      <c r="B192" s="157"/>
      <c r="C192" s="178" t="s">
        <v>256</v>
      </c>
      <c r="D192" s="178" t="s">
        <v>164</v>
      </c>
      <c r="E192" s="179" t="s">
        <v>233</v>
      </c>
      <c r="F192" s="180" t="s">
        <v>234</v>
      </c>
      <c r="G192" s="181" t="s">
        <v>192</v>
      </c>
      <c r="H192" s="182">
        <v>1</v>
      </c>
      <c r="I192" s="183"/>
      <c r="J192" s="184">
        <f>ROUND(I192*H192,2)</f>
        <v>0</v>
      </c>
      <c r="K192" s="180" t="s">
        <v>133</v>
      </c>
      <c r="L192" s="35"/>
      <c r="M192" s="185" t="s">
        <v>1</v>
      </c>
      <c r="N192" s="186" t="s">
        <v>40</v>
      </c>
      <c r="O192" s="73"/>
      <c r="P192" s="168">
        <f>O192*H192</f>
        <v>0</v>
      </c>
      <c r="Q192" s="168">
        <v>0</v>
      </c>
      <c r="R192" s="168">
        <f>Q192*H192</f>
        <v>0</v>
      </c>
      <c r="S192" s="168">
        <v>0</v>
      </c>
      <c r="T192" s="168">
        <f>S192*H192</f>
        <v>0</v>
      </c>
      <c r="U192" s="169" t="s">
        <v>1</v>
      </c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70" t="s">
        <v>235</v>
      </c>
      <c r="AT192" s="170" t="s">
        <v>164</v>
      </c>
      <c r="AU192" s="170" t="s">
        <v>82</v>
      </c>
      <c r="AY192" s="15" t="s">
        <v>135</v>
      </c>
      <c r="BE192" s="171">
        <f>IF(N192="základní",J192,0)</f>
        <v>0</v>
      </c>
      <c r="BF192" s="171">
        <f>IF(N192="snížená",J192,0)</f>
        <v>0</v>
      </c>
      <c r="BG192" s="171">
        <f>IF(N192="zákl. přenesená",J192,0)</f>
        <v>0</v>
      </c>
      <c r="BH192" s="171">
        <f>IF(N192="sníž. přenesená",J192,0)</f>
        <v>0</v>
      </c>
      <c r="BI192" s="171">
        <f>IF(N192="nulová",J192,0)</f>
        <v>0</v>
      </c>
      <c r="BJ192" s="15" t="s">
        <v>82</v>
      </c>
      <c r="BK192" s="171">
        <f>ROUND(I192*H192,2)</f>
        <v>0</v>
      </c>
      <c r="BL192" s="15" t="s">
        <v>235</v>
      </c>
      <c r="BM192" s="170" t="s">
        <v>526</v>
      </c>
    </row>
    <row r="193" s="2" customFormat="1">
      <c r="A193" s="34"/>
      <c r="B193" s="35"/>
      <c r="C193" s="34"/>
      <c r="D193" s="172" t="s">
        <v>138</v>
      </c>
      <c r="E193" s="34"/>
      <c r="F193" s="173" t="s">
        <v>237</v>
      </c>
      <c r="G193" s="34"/>
      <c r="H193" s="34"/>
      <c r="I193" s="174"/>
      <c r="J193" s="34"/>
      <c r="K193" s="34"/>
      <c r="L193" s="35"/>
      <c r="M193" s="175"/>
      <c r="N193" s="176"/>
      <c r="O193" s="73"/>
      <c r="P193" s="73"/>
      <c r="Q193" s="73"/>
      <c r="R193" s="73"/>
      <c r="S193" s="73"/>
      <c r="T193" s="73"/>
      <c r="U193" s="7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5" t="s">
        <v>138</v>
      </c>
      <c r="AU193" s="15" t="s">
        <v>82</v>
      </c>
    </row>
    <row r="194" s="2" customFormat="1" ht="33" customHeight="1">
      <c r="A194" s="34"/>
      <c r="B194" s="157"/>
      <c r="C194" s="178" t="s">
        <v>527</v>
      </c>
      <c r="D194" s="178" t="s">
        <v>164</v>
      </c>
      <c r="E194" s="179" t="s">
        <v>239</v>
      </c>
      <c r="F194" s="180" t="s">
        <v>240</v>
      </c>
      <c r="G194" s="181" t="s">
        <v>192</v>
      </c>
      <c r="H194" s="182">
        <v>1</v>
      </c>
      <c r="I194" s="183"/>
      <c r="J194" s="184">
        <f>ROUND(I194*H194,2)</f>
        <v>0</v>
      </c>
      <c r="K194" s="180" t="s">
        <v>133</v>
      </c>
      <c r="L194" s="35"/>
      <c r="M194" s="185" t="s">
        <v>1</v>
      </c>
      <c r="N194" s="186" t="s">
        <v>40</v>
      </c>
      <c r="O194" s="73"/>
      <c r="P194" s="168">
        <f>O194*H194</f>
        <v>0</v>
      </c>
      <c r="Q194" s="168">
        <v>0</v>
      </c>
      <c r="R194" s="168">
        <f>Q194*H194</f>
        <v>0</v>
      </c>
      <c r="S194" s="168">
        <v>0</v>
      </c>
      <c r="T194" s="168">
        <f>S194*H194</f>
        <v>0</v>
      </c>
      <c r="U194" s="169" t="s">
        <v>1</v>
      </c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0" t="s">
        <v>235</v>
      </c>
      <c r="AT194" s="170" t="s">
        <v>164</v>
      </c>
      <c r="AU194" s="170" t="s">
        <v>82</v>
      </c>
      <c r="AY194" s="15" t="s">
        <v>135</v>
      </c>
      <c r="BE194" s="171">
        <f>IF(N194="základní",J194,0)</f>
        <v>0</v>
      </c>
      <c r="BF194" s="171">
        <f>IF(N194="snížená",J194,0)</f>
        <v>0</v>
      </c>
      <c r="BG194" s="171">
        <f>IF(N194="zákl. přenesená",J194,0)</f>
        <v>0</v>
      </c>
      <c r="BH194" s="171">
        <f>IF(N194="sníž. přenesená",J194,0)</f>
        <v>0</v>
      </c>
      <c r="BI194" s="171">
        <f>IF(N194="nulová",J194,0)</f>
        <v>0</v>
      </c>
      <c r="BJ194" s="15" t="s">
        <v>82</v>
      </c>
      <c r="BK194" s="171">
        <f>ROUND(I194*H194,2)</f>
        <v>0</v>
      </c>
      <c r="BL194" s="15" t="s">
        <v>235</v>
      </c>
      <c r="BM194" s="170" t="s">
        <v>528</v>
      </c>
    </row>
    <row r="195" s="2" customFormat="1">
      <c r="A195" s="34"/>
      <c r="B195" s="35"/>
      <c r="C195" s="34"/>
      <c r="D195" s="172" t="s">
        <v>138</v>
      </c>
      <c r="E195" s="34"/>
      <c r="F195" s="173" t="s">
        <v>240</v>
      </c>
      <c r="G195" s="34"/>
      <c r="H195" s="34"/>
      <c r="I195" s="174"/>
      <c r="J195" s="34"/>
      <c r="K195" s="34"/>
      <c r="L195" s="35"/>
      <c r="M195" s="175"/>
      <c r="N195" s="176"/>
      <c r="O195" s="73"/>
      <c r="P195" s="73"/>
      <c r="Q195" s="73"/>
      <c r="R195" s="73"/>
      <c r="S195" s="73"/>
      <c r="T195" s="73"/>
      <c r="U195" s="7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5" t="s">
        <v>138</v>
      </c>
      <c r="AU195" s="15" t="s">
        <v>82</v>
      </c>
    </row>
    <row r="196" s="2" customFormat="1" ht="55.5" customHeight="1">
      <c r="A196" s="34"/>
      <c r="B196" s="157"/>
      <c r="C196" s="178" t="s">
        <v>529</v>
      </c>
      <c r="D196" s="178" t="s">
        <v>164</v>
      </c>
      <c r="E196" s="179" t="s">
        <v>243</v>
      </c>
      <c r="F196" s="180" t="s">
        <v>244</v>
      </c>
      <c r="G196" s="181" t="s">
        <v>192</v>
      </c>
      <c r="H196" s="182">
        <v>1</v>
      </c>
      <c r="I196" s="183"/>
      <c r="J196" s="184">
        <f>ROUND(I196*H196,2)</f>
        <v>0</v>
      </c>
      <c r="K196" s="180" t="s">
        <v>133</v>
      </c>
      <c r="L196" s="35"/>
      <c r="M196" s="185" t="s">
        <v>1</v>
      </c>
      <c r="N196" s="186" t="s">
        <v>40</v>
      </c>
      <c r="O196" s="73"/>
      <c r="P196" s="168">
        <f>O196*H196</f>
        <v>0</v>
      </c>
      <c r="Q196" s="168">
        <v>0</v>
      </c>
      <c r="R196" s="168">
        <f>Q196*H196</f>
        <v>0</v>
      </c>
      <c r="S196" s="168">
        <v>0</v>
      </c>
      <c r="T196" s="168">
        <f>S196*H196</f>
        <v>0</v>
      </c>
      <c r="U196" s="169" t="s">
        <v>1</v>
      </c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70" t="s">
        <v>235</v>
      </c>
      <c r="AT196" s="170" t="s">
        <v>164</v>
      </c>
      <c r="AU196" s="170" t="s">
        <v>82</v>
      </c>
      <c r="AY196" s="15" t="s">
        <v>135</v>
      </c>
      <c r="BE196" s="171">
        <f>IF(N196="základní",J196,0)</f>
        <v>0</v>
      </c>
      <c r="BF196" s="171">
        <f>IF(N196="snížená",J196,0)</f>
        <v>0</v>
      </c>
      <c r="BG196" s="171">
        <f>IF(N196="zákl. přenesená",J196,0)</f>
        <v>0</v>
      </c>
      <c r="BH196" s="171">
        <f>IF(N196="sníž. přenesená",J196,0)</f>
        <v>0</v>
      </c>
      <c r="BI196" s="171">
        <f>IF(N196="nulová",J196,0)</f>
        <v>0</v>
      </c>
      <c r="BJ196" s="15" t="s">
        <v>82</v>
      </c>
      <c r="BK196" s="171">
        <f>ROUND(I196*H196,2)</f>
        <v>0</v>
      </c>
      <c r="BL196" s="15" t="s">
        <v>235</v>
      </c>
      <c r="BM196" s="170" t="s">
        <v>530</v>
      </c>
    </row>
    <row r="197" s="2" customFormat="1">
      <c r="A197" s="34"/>
      <c r="B197" s="35"/>
      <c r="C197" s="34"/>
      <c r="D197" s="172" t="s">
        <v>138</v>
      </c>
      <c r="E197" s="34"/>
      <c r="F197" s="173" t="s">
        <v>246</v>
      </c>
      <c r="G197" s="34"/>
      <c r="H197" s="34"/>
      <c r="I197" s="174"/>
      <c r="J197" s="34"/>
      <c r="K197" s="34"/>
      <c r="L197" s="35"/>
      <c r="M197" s="175"/>
      <c r="N197" s="176"/>
      <c r="O197" s="73"/>
      <c r="P197" s="73"/>
      <c r="Q197" s="73"/>
      <c r="R197" s="73"/>
      <c r="S197" s="73"/>
      <c r="T197" s="73"/>
      <c r="U197" s="7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5" t="s">
        <v>138</v>
      </c>
      <c r="AU197" s="15" t="s">
        <v>82</v>
      </c>
    </row>
    <row r="198" s="2" customFormat="1" ht="49.05" customHeight="1">
      <c r="A198" s="34"/>
      <c r="B198" s="157"/>
      <c r="C198" s="178" t="s">
        <v>531</v>
      </c>
      <c r="D198" s="178" t="s">
        <v>164</v>
      </c>
      <c r="E198" s="179" t="s">
        <v>248</v>
      </c>
      <c r="F198" s="180" t="s">
        <v>249</v>
      </c>
      <c r="G198" s="181" t="s">
        <v>192</v>
      </c>
      <c r="H198" s="182">
        <v>1</v>
      </c>
      <c r="I198" s="183"/>
      <c r="J198" s="184">
        <f>ROUND(I198*H198,2)</f>
        <v>0</v>
      </c>
      <c r="K198" s="180" t="s">
        <v>133</v>
      </c>
      <c r="L198" s="35"/>
      <c r="M198" s="185" t="s">
        <v>1</v>
      </c>
      <c r="N198" s="186" t="s">
        <v>40</v>
      </c>
      <c r="O198" s="73"/>
      <c r="P198" s="168">
        <f>O198*H198</f>
        <v>0</v>
      </c>
      <c r="Q198" s="168">
        <v>0</v>
      </c>
      <c r="R198" s="168">
        <f>Q198*H198</f>
        <v>0</v>
      </c>
      <c r="S198" s="168">
        <v>0</v>
      </c>
      <c r="T198" s="168">
        <f>S198*H198</f>
        <v>0</v>
      </c>
      <c r="U198" s="169" t="s">
        <v>1</v>
      </c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0" t="s">
        <v>235</v>
      </c>
      <c r="AT198" s="170" t="s">
        <v>164</v>
      </c>
      <c r="AU198" s="170" t="s">
        <v>82</v>
      </c>
      <c r="AY198" s="15" t="s">
        <v>135</v>
      </c>
      <c r="BE198" s="171">
        <f>IF(N198="základní",J198,0)</f>
        <v>0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15" t="s">
        <v>82</v>
      </c>
      <c r="BK198" s="171">
        <f>ROUND(I198*H198,2)</f>
        <v>0</v>
      </c>
      <c r="BL198" s="15" t="s">
        <v>235</v>
      </c>
      <c r="BM198" s="170" t="s">
        <v>532</v>
      </c>
    </row>
    <row r="199" s="2" customFormat="1">
      <c r="A199" s="34"/>
      <c r="B199" s="35"/>
      <c r="C199" s="34"/>
      <c r="D199" s="172" t="s">
        <v>138</v>
      </c>
      <c r="E199" s="34"/>
      <c r="F199" s="173" t="s">
        <v>249</v>
      </c>
      <c r="G199" s="34"/>
      <c r="H199" s="34"/>
      <c r="I199" s="174"/>
      <c r="J199" s="34"/>
      <c r="K199" s="34"/>
      <c r="L199" s="35"/>
      <c r="M199" s="175"/>
      <c r="N199" s="176"/>
      <c r="O199" s="73"/>
      <c r="P199" s="73"/>
      <c r="Q199" s="73"/>
      <c r="R199" s="73"/>
      <c r="S199" s="73"/>
      <c r="T199" s="73"/>
      <c r="U199" s="7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5" t="s">
        <v>138</v>
      </c>
      <c r="AU199" s="15" t="s">
        <v>82</v>
      </c>
    </row>
    <row r="200" s="2" customFormat="1" ht="24.15" customHeight="1">
      <c r="A200" s="34"/>
      <c r="B200" s="157"/>
      <c r="C200" s="178" t="s">
        <v>533</v>
      </c>
      <c r="D200" s="178" t="s">
        <v>164</v>
      </c>
      <c r="E200" s="179" t="s">
        <v>252</v>
      </c>
      <c r="F200" s="180" t="s">
        <v>253</v>
      </c>
      <c r="G200" s="181" t="s">
        <v>192</v>
      </c>
      <c r="H200" s="182">
        <v>1</v>
      </c>
      <c r="I200" s="183"/>
      <c r="J200" s="184">
        <f>ROUND(I200*H200,2)</f>
        <v>0</v>
      </c>
      <c r="K200" s="180" t="s">
        <v>133</v>
      </c>
      <c r="L200" s="35"/>
      <c r="M200" s="185" t="s">
        <v>1</v>
      </c>
      <c r="N200" s="186" t="s">
        <v>40</v>
      </c>
      <c r="O200" s="73"/>
      <c r="P200" s="168">
        <f>O200*H200</f>
        <v>0</v>
      </c>
      <c r="Q200" s="168">
        <v>0</v>
      </c>
      <c r="R200" s="168">
        <f>Q200*H200</f>
        <v>0</v>
      </c>
      <c r="S200" s="168">
        <v>0</v>
      </c>
      <c r="T200" s="168">
        <f>S200*H200</f>
        <v>0</v>
      </c>
      <c r="U200" s="169" t="s">
        <v>1</v>
      </c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70" t="s">
        <v>235</v>
      </c>
      <c r="AT200" s="170" t="s">
        <v>164</v>
      </c>
      <c r="AU200" s="170" t="s">
        <v>82</v>
      </c>
      <c r="AY200" s="15" t="s">
        <v>135</v>
      </c>
      <c r="BE200" s="171">
        <f>IF(N200="základní",J200,0)</f>
        <v>0</v>
      </c>
      <c r="BF200" s="171">
        <f>IF(N200="snížená",J200,0)</f>
        <v>0</v>
      </c>
      <c r="BG200" s="171">
        <f>IF(N200="zákl. přenesená",J200,0)</f>
        <v>0</v>
      </c>
      <c r="BH200" s="171">
        <f>IF(N200="sníž. přenesená",J200,0)</f>
        <v>0</v>
      </c>
      <c r="BI200" s="171">
        <f>IF(N200="nulová",J200,0)</f>
        <v>0</v>
      </c>
      <c r="BJ200" s="15" t="s">
        <v>82</v>
      </c>
      <c r="BK200" s="171">
        <f>ROUND(I200*H200,2)</f>
        <v>0</v>
      </c>
      <c r="BL200" s="15" t="s">
        <v>235</v>
      </c>
      <c r="BM200" s="170" t="s">
        <v>534</v>
      </c>
    </row>
    <row r="201" s="2" customFormat="1">
      <c r="A201" s="34"/>
      <c r="B201" s="35"/>
      <c r="C201" s="34"/>
      <c r="D201" s="172" t="s">
        <v>138</v>
      </c>
      <c r="E201" s="34"/>
      <c r="F201" s="173" t="s">
        <v>255</v>
      </c>
      <c r="G201" s="34"/>
      <c r="H201" s="34"/>
      <c r="I201" s="174"/>
      <c r="J201" s="34"/>
      <c r="K201" s="34"/>
      <c r="L201" s="35"/>
      <c r="M201" s="175"/>
      <c r="N201" s="176"/>
      <c r="O201" s="73"/>
      <c r="P201" s="73"/>
      <c r="Q201" s="73"/>
      <c r="R201" s="73"/>
      <c r="S201" s="73"/>
      <c r="T201" s="73"/>
      <c r="U201" s="7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5" t="s">
        <v>138</v>
      </c>
      <c r="AU201" s="15" t="s">
        <v>82</v>
      </c>
    </row>
    <row r="202" s="2" customFormat="1" ht="16.5" customHeight="1">
      <c r="A202" s="34"/>
      <c r="B202" s="157"/>
      <c r="C202" s="178" t="s">
        <v>535</v>
      </c>
      <c r="D202" s="178" t="s">
        <v>164</v>
      </c>
      <c r="E202" s="179" t="s">
        <v>536</v>
      </c>
      <c r="F202" s="180" t="s">
        <v>537</v>
      </c>
      <c r="G202" s="181" t="s">
        <v>357</v>
      </c>
      <c r="H202" s="182">
        <v>10</v>
      </c>
      <c r="I202" s="183"/>
      <c r="J202" s="184">
        <f>ROUND(I202*H202,2)</f>
        <v>0</v>
      </c>
      <c r="K202" s="180" t="s">
        <v>133</v>
      </c>
      <c r="L202" s="35"/>
      <c r="M202" s="185" t="s">
        <v>1</v>
      </c>
      <c r="N202" s="186" t="s">
        <v>40</v>
      </c>
      <c r="O202" s="73"/>
      <c r="P202" s="168">
        <f>O202*H202</f>
        <v>0</v>
      </c>
      <c r="Q202" s="168">
        <v>0</v>
      </c>
      <c r="R202" s="168">
        <f>Q202*H202</f>
        <v>0</v>
      </c>
      <c r="S202" s="168">
        <v>0</v>
      </c>
      <c r="T202" s="168">
        <f>S202*H202</f>
        <v>0</v>
      </c>
      <c r="U202" s="169" t="s">
        <v>1</v>
      </c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70" t="s">
        <v>235</v>
      </c>
      <c r="AT202" s="170" t="s">
        <v>164</v>
      </c>
      <c r="AU202" s="170" t="s">
        <v>82</v>
      </c>
      <c r="AY202" s="15" t="s">
        <v>135</v>
      </c>
      <c r="BE202" s="171">
        <f>IF(N202="základní",J202,0)</f>
        <v>0</v>
      </c>
      <c r="BF202" s="171">
        <f>IF(N202="snížená",J202,0)</f>
        <v>0</v>
      </c>
      <c r="BG202" s="171">
        <f>IF(N202="zákl. přenesená",J202,0)</f>
        <v>0</v>
      </c>
      <c r="BH202" s="171">
        <f>IF(N202="sníž. přenesená",J202,0)</f>
        <v>0</v>
      </c>
      <c r="BI202" s="171">
        <f>IF(N202="nulová",J202,0)</f>
        <v>0</v>
      </c>
      <c r="BJ202" s="15" t="s">
        <v>82</v>
      </c>
      <c r="BK202" s="171">
        <f>ROUND(I202*H202,2)</f>
        <v>0</v>
      </c>
      <c r="BL202" s="15" t="s">
        <v>235</v>
      </c>
      <c r="BM202" s="170" t="s">
        <v>538</v>
      </c>
    </row>
    <row r="203" s="2" customFormat="1">
      <c r="A203" s="34"/>
      <c r="B203" s="35"/>
      <c r="C203" s="34"/>
      <c r="D203" s="172" t="s">
        <v>138</v>
      </c>
      <c r="E203" s="34"/>
      <c r="F203" s="173" t="s">
        <v>539</v>
      </c>
      <c r="G203" s="34"/>
      <c r="H203" s="34"/>
      <c r="I203" s="174"/>
      <c r="J203" s="34"/>
      <c r="K203" s="34"/>
      <c r="L203" s="35"/>
      <c r="M203" s="175"/>
      <c r="N203" s="176"/>
      <c r="O203" s="73"/>
      <c r="P203" s="73"/>
      <c r="Q203" s="73"/>
      <c r="R203" s="73"/>
      <c r="S203" s="73"/>
      <c r="T203" s="73"/>
      <c r="U203" s="7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5" t="s">
        <v>138</v>
      </c>
      <c r="AU203" s="15" t="s">
        <v>82</v>
      </c>
    </row>
    <row r="204" s="2" customFormat="1" ht="24.15" customHeight="1">
      <c r="A204" s="34"/>
      <c r="B204" s="157"/>
      <c r="C204" s="178" t="s">
        <v>540</v>
      </c>
      <c r="D204" s="178" t="s">
        <v>164</v>
      </c>
      <c r="E204" s="179" t="s">
        <v>541</v>
      </c>
      <c r="F204" s="180" t="s">
        <v>542</v>
      </c>
      <c r="G204" s="181" t="s">
        <v>357</v>
      </c>
      <c r="H204" s="182">
        <v>10</v>
      </c>
      <c r="I204" s="183"/>
      <c r="J204" s="184">
        <f>ROUND(I204*H204,2)</f>
        <v>0</v>
      </c>
      <c r="K204" s="180" t="s">
        <v>133</v>
      </c>
      <c r="L204" s="35"/>
      <c r="M204" s="185" t="s">
        <v>1</v>
      </c>
      <c r="N204" s="186" t="s">
        <v>40</v>
      </c>
      <c r="O204" s="73"/>
      <c r="P204" s="168">
        <f>O204*H204</f>
        <v>0</v>
      </c>
      <c r="Q204" s="168">
        <v>0</v>
      </c>
      <c r="R204" s="168">
        <f>Q204*H204</f>
        <v>0</v>
      </c>
      <c r="S204" s="168">
        <v>0</v>
      </c>
      <c r="T204" s="168">
        <f>S204*H204</f>
        <v>0</v>
      </c>
      <c r="U204" s="169" t="s">
        <v>1</v>
      </c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70" t="s">
        <v>235</v>
      </c>
      <c r="AT204" s="170" t="s">
        <v>164</v>
      </c>
      <c r="AU204" s="170" t="s">
        <v>82</v>
      </c>
      <c r="AY204" s="15" t="s">
        <v>135</v>
      </c>
      <c r="BE204" s="171">
        <f>IF(N204="základní",J204,0)</f>
        <v>0</v>
      </c>
      <c r="BF204" s="171">
        <f>IF(N204="snížená",J204,0)</f>
        <v>0</v>
      </c>
      <c r="BG204" s="171">
        <f>IF(N204="zákl. přenesená",J204,0)</f>
        <v>0</v>
      </c>
      <c r="BH204" s="171">
        <f>IF(N204="sníž. přenesená",J204,0)</f>
        <v>0</v>
      </c>
      <c r="BI204" s="171">
        <f>IF(N204="nulová",J204,0)</f>
        <v>0</v>
      </c>
      <c r="BJ204" s="15" t="s">
        <v>82</v>
      </c>
      <c r="BK204" s="171">
        <f>ROUND(I204*H204,2)</f>
        <v>0</v>
      </c>
      <c r="BL204" s="15" t="s">
        <v>235</v>
      </c>
      <c r="BM204" s="170" t="s">
        <v>543</v>
      </c>
    </row>
    <row r="205" s="2" customFormat="1">
      <c r="A205" s="34"/>
      <c r="B205" s="35"/>
      <c r="C205" s="34"/>
      <c r="D205" s="172" t="s">
        <v>138</v>
      </c>
      <c r="E205" s="34"/>
      <c r="F205" s="173" t="s">
        <v>544</v>
      </c>
      <c r="G205" s="34"/>
      <c r="H205" s="34"/>
      <c r="I205" s="174"/>
      <c r="J205" s="34"/>
      <c r="K205" s="34"/>
      <c r="L205" s="35"/>
      <c r="M205" s="175"/>
      <c r="N205" s="176"/>
      <c r="O205" s="73"/>
      <c r="P205" s="73"/>
      <c r="Q205" s="73"/>
      <c r="R205" s="73"/>
      <c r="S205" s="73"/>
      <c r="T205" s="73"/>
      <c r="U205" s="7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5" t="s">
        <v>138</v>
      </c>
      <c r="AU205" s="15" t="s">
        <v>82</v>
      </c>
    </row>
    <row r="206" s="2" customFormat="1" ht="24.15" customHeight="1">
      <c r="A206" s="34"/>
      <c r="B206" s="157"/>
      <c r="C206" s="178" t="s">
        <v>545</v>
      </c>
      <c r="D206" s="178" t="s">
        <v>164</v>
      </c>
      <c r="E206" s="179" t="s">
        <v>546</v>
      </c>
      <c r="F206" s="180" t="s">
        <v>547</v>
      </c>
      <c r="G206" s="181" t="s">
        <v>357</v>
      </c>
      <c r="H206" s="182">
        <v>10</v>
      </c>
      <c r="I206" s="183"/>
      <c r="J206" s="184">
        <f>ROUND(I206*H206,2)</f>
        <v>0</v>
      </c>
      <c r="K206" s="180" t="s">
        <v>133</v>
      </c>
      <c r="L206" s="35"/>
      <c r="M206" s="185" t="s">
        <v>1</v>
      </c>
      <c r="N206" s="186" t="s">
        <v>40</v>
      </c>
      <c r="O206" s="73"/>
      <c r="P206" s="168">
        <f>O206*H206</f>
        <v>0</v>
      </c>
      <c r="Q206" s="168">
        <v>0</v>
      </c>
      <c r="R206" s="168">
        <f>Q206*H206</f>
        <v>0</v>
      </c>
      <c r="S206" s="168">
        <v>0</v>
      </c>
      <c r="T206" s="168">
        <f>S206*H206</f>
        <v>0</v>
      </c>
      <c r="U206" s="169" t="s">
        <v>1</v>
      </c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70" t="s">
        <v>235</v>
      </c>
      <c r="AT206" s="170" t="s">
        <v>164</v>
      </c>
      <c r="AU206" s="170" t="s">
        <v>82</v>
      </c>
      <c r="AY206" s="15" t="s">
        <v>135</v>
      </c>
      <c r="BE206" s="171">
        <f>IF(N206="základní",J206,0)</f>
        <v>0</v>
      </c>
      <c r="BF206" s="171">
        <f>IF(N206="snížená",J206,0)</f>
        <v>0</v>
      </c>
      <c r="BG206" s="171">
        <f>IF(N206="zákl. přenesená",J206,0)</f>
        <v>0</v>
      </c>
      <c r="BH206" s="171">
        <f>IF(N206="sníž. přenesená",J206,0)</f>
        <v>0</v>
      </c>
      <c r="BI206" s="171">
        <f>IF(N206="nulová",J206,0)</f>
        <v>0</v>
      </c>
      <c r="BJ206" s="15" t="s">
        <v>82</v>
      </c>
      <c r="BK206" s="171">
        <f>ROUND(I206*H206,2)</f>
        <v>0</v>
      </c>
      <c r="BL206" s="15" t="s">
        <v>235</v>
      </c>
      <c r="BM206" s="170" t="s">
        <v>548</v>
      </c>
    </row>
    <row r="207" s="2" customFormat="1">
      <c r="A207" s="34"/>
      <c r="B207" s="35"/>
      <c r="C207" s="34"/>
      <c r="D207" s="172" t="s">
        <v>138</v>
      </c>
      <c r="E207" s="34"/>
      <c r="F207" s="173" t="s">
        <v>549</v>
      </c>
      <c r="G207" s="34"/>
      <c r="H207" s="34"/>
      <c r="I207" s="174"/>
      <c r="J207" s="34"/>
      <c r="K207" s="34"/>
      <c r="L207" s="35"/>
      <c r="M207" s="198"/>
      <c r="N207" s="199"/>
      <c r="O207" s="200"/>
      <c r="P207" s="200"/>
      <c r="Q207" s="200"/>
      <c r="R207" s="200"/>
      <c r="S207" s="200"/>
      <c r="T207" s="200"/>
      <c r="U207" s="201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5" t="s">
        <v>138</v>
      </c>
      <c r="AU207" s="15" t="s">
        <v>82</v>
      </c>
    </row>
    <row r="208" s="2" customFormat="1" ht="6.96" customHeight="1">
      <c r="A208" s="34"/>
      <c r="B208" s="56"/>
      <c r="C208" s="57"/>
      <c r="D208" s="57"/>
      <c r="E208" s="57"/>
      <c r="F208" s="57"/>
      <c r="G208" s="57"/>
      <c r="H208" s="57"/>
      <c r="I208" s="57"/>
      <c r="J208" s="57"/>
      <c r="K208" s="57"/>
      <c r="L208" s="35"/>
      <c r="M208" s="34"/>
      <c r="O208" s="34"/>
      <c r="P208" s="34"/>
      <c r="Q208" s="34"/>
      <c r="R208" s="34"/>
      <c r="S208" s="34"/>
      <c r="T208" s="34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</row>
  </sheetData>
  <autoFilter ref="C120:K2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84</v>
      </c>
    </row>
    <row r="4" s="1" customFormat="1" ht="24.96" customHeight="1">
      <c r="B4" s="18"/>
      <c r="D4" s="19" t="s">
        <v>104</v>
      </c>
      <c r="L4" s="18"/>
      <c r="M4" s="124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25" t="str">
        <f>'Rekapitulace stavby'!K6</f>
        <v>Oprava EOV v žst. Dětřichov nad Bystřicí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105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550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26. 5. 2023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">
        <v>1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26</v>
      </c>
      <c r="F15" s="34"/>
      <c r="G15" s="34"/>
      <c r="H15" s="34"/>
      <c r="I15" s="28" t="s">
        <v>27</v>
      </c>
      <c r="J15" s="23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28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27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30</v>
      </c>
      <c r="E20" s="34"/>
      <c r="F20" s="34"/>
      <c r="G20" s="34"/>
      <c r="H20" s="34"/>
      <c r="I20" s="28" t="s">
        <v>25</v>
      </c>
      <c r="J20" s="23" t="s">
        <v>1</v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26</v>
      </c>
      <c r="F21" s="34"/>
      <c r="G21" s="34"/>
      <c r="H21" s="34"/>
      <c r="I21" s="28" t="s">
        <v>27</v>
      </c>
      <c r="J21" s="23" t="s">
        <v>1</v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25</v>
      </c>
      <c r="J23" s="23" t="s">
        <v>1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27</v>
      </c>
      <c r="J24" s="23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6"/>
      <c r="B27" s="127"/>
      <c r="C27" s="126"/>
      <c r="D27" s="126"/>
      <c r="E27" s="32" t="s">
        <v>1</v>
      </c>
      <c r="F27" s="32"/>
      <c r="G27" s="32"/>
      <c r="H27" s="32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9" t="s">
        <v>35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37</v>
      </c>
      <c r="G32" s="34"/>
      <c r="H32" s="34"/>
      <c r="I32" s="39" t="s">
        <v>36</v>
      </c>
      <c r="J32" s="39" t="s">
        <v>38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30" t="s">
        <v>39</v>
      </c>
      <c r="E33" s="28" t="s">
        <v>40</v>
      </c>
      <c r="F33" s="131">
        <f>ROUND((SUM(BE118:BE154)),  2)</f>
        <v>0</v>
      </c>
      <c r="G33" s="34"/>
      <c r="H33" s="34"/>
      <c r="I33" s="132">
        <v>0.20999999999999999</v>
      </c>
      <c r="J33" s="131">
        <f>ROUND(((SUM(BE118:BE154))*I33),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41</v>
      </c>
      <c r="F34" s="131">
        <f>ROUND((SUM(BF118:BF154)),  2)</f>
        <v>0</v>
      </c>
      <c r="G34" s="34"/>
      <c r="H34" s="34"/>
      <c r="I34" s="132">
        <v>0.14999999999999999</v>
      </c>
      <c r="J34" s="131">
        <f>ROUND(((SUM(BF118:BF154))*I34),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31">
        <f>ROUND((SUM(BG118:BG154)),  2)</f>
        <v>0</v>
      </c>
      <c r="G35" s="34"/>
      <c r="H35" s="34"/>
      <c r="I35" s="132">
        <v>0.20999999999999999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43</v>
      </c>
      <c r="F36" s="131">
        <f>ROUND((SUM(BH118:BH154)),  2)</f>
        <v>0</v>
      </c>
      <c r="G36" s="34"/>
      <c r="H36" s="34"/>
      <c r="I36" s="132">
        <v>0.14999999999999999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44</v>
      </c>
      <c r="F37" s="131">
        <f>ROUND((SUM(BI118:BI154)),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33"/>
      <c r="D39" s="134" t="s">
        <v>45</v>
      </c>
      <c r="E39" s="77"/>
      <c r="F39" s="77"/>
      <c r="G39" s="135" t="s">
        <v>46</v>
      </c>
      <c r="H39" s="136" t="s">
        <v>47</v>
      </c>
      <c r="I39" s="77"/>
      <c r="J39" s="137">
        <f>SUM(J30:J37)</f>
        <v>0</v>
      </c>
      <c r="K39" s="138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48</v>
      </c>
      <c r="E50" s="53"/>
      <c r="F50" s="53"/>
      <c r="G50" s="52" t="s">
        <v>49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50</v>
      </c>
      <c r="E61" s="37"/>
      <c r="F61" s="139" t="s">
        <v>51</v>
      </c>
      <c r="G61" s="54" t="s">
        <v>50</v>
      </c>
      <c r="H61" s="37"/>
      <c r="I61" s="37"/>
      <c r="J61" s="140" t="s">
        <v>51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52</v>
      </c>
      <c r="E65" s="55"/>
      <c r="F65" s="55"/>
      <c r="G65" s="52" t="s">
        <v>53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50</v>
      </c>
      <c r="E76" s="37"/>
      <c r="F76" s="139" t="s">
        <v>51</v>
      </c>
      <c r="G76" s="54" t="s">
        <v>50</v>
      </c>
      <c r="H76" s="37"/>
      <c r="I76" s="37"/>
      <c r="J76" s="140" t="s">
        <v>51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109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5" t="str">
        <f>E7</f>
        <v>Oprava EOV v žst. Dětřichov nad Bystřicí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105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VRN - Oprava EOV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>Dětřichov nad Bystřicí</v>
      </c>
      <c r="G89" s="34"/>
      <c r="H89" s="34"/>
      <c r="I89" s="28" t="s">
        <v>22</v>
      </c>
      <c r="J89" s="65" t="str">
        <f>IF(J12="","",J12)</f>
        <v>26. 5. 2023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30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28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Kamarád Vladimír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1" t="s">
        <v>110</v>
      </c>
      <c r="D94" s="133"/>
      <c r="E94" s="133"/>
      <c r="F94" s="133"/>
      <c r="G94" s="133"/>
      <c r="H94" s="133"/>
      <c r="I94" s="133"/>
      <c r="J94" s="142" t="s">
        <v>111</v>
      </c>
      <c r="K94" s="133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3" t="s">
        <v>112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113</v>
      </c>
    </row>
    <row r="97" s="9" customFormat="1" ht="24.96" customHeight="1">
      <c r="A97" s="9"/>
      <c r="B97" s="144"/>
      <c r="C97" s="9"/>
      <c r="D97" s="145" t="s">
        <v>114</v>
      </c>
      <c r="E97" s="146"/>
      <c r="F97" s="146"/>
      <c r="G97" s="146"/>
      <c r="H97" s="146"/>
      <c r="I97" s="146"/>
      <c r="J97" s="147">
        <f>J119</f>
        <v>0</v>
      </c>
      <c r="K97" s="9"/>
      <c r="L97" s="14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44"/>
      <c r="C98" s="9"/>
      <c r="D98" s="145" t="s">
        <v>551</v>
      </c>
      <c r="E98" s="146"/>
      <c r="F98" s="146"/>
      <c r="G98" s="146"/>
      <c r="H98" s="146"/>
      <c r="I98" s="146"/>
      <c r="J98" s="147">
        <f>J135</f>
        <v>0</v>
      </c>
      <c r="K98" s="9"/>
      <c r="L98" s="14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115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25" t="str">
        <f>E7</f>
        <v>Oprava EOV v žst. Dětřichov nad Bystřicí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105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VRN - Oprava EOV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>Dětřichov nad Bystřicí</v>
      </c>
      <c r="G112" s="34"/>
      <c r="H112" s="34"/>
      <c r="I112" s="28" t="s">
        <v>22</v>
      </c>
      <c r="J112" s="65" t="str">
        <f>IF(J12="","",J12)</f>
        <v>26. 5. 2023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30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28</v>
      </c>
      <c r="D115" s="34"/>
      <c r="E115" s="34"/>
      <c r="F115" s="23" t="str">
        <f>IF(E18="","",E18)</f>
        <v>Vyplň údaj</v>
      </c>
      <c r="G115" s="34"/>
      <c r="H115" s="34"/>
      <c r="I115" s="28" t="s">
        <v>32</v>
      </c>
      <c r="J115" s="32" t="str">
        <f>E24</f>
        <v>Kamarád Vladimír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48"/>
      <c r="B117" s="149"/>
      <c r="C117" s="150" t="s">
        <v>116</v>
      </c>
      <c r="D117" s="151" t="s">
        <v>60</v>
      </c>
      <c r="E117" s="151" t="s">
        <v>56</v>
      </c>
      <c r="F117" s="151" t="s">
        <v>57</v>
      </c>
      <c r="G117" s="151" t="s">
        <v>117</v>
      </c>
      <c r="H117" s="151" t="s">
        <v>118</v>
      </c>
      <c r="I117" s="151" t="s">
        <v>119</v>
      </c>
      <c r="J117" s="151" t="s">
        <v>111</v>
      </c>
      <c r="K117" s="152" t="s">
        <v>120</v>
      </c>
      <c r="L117" s="153"/>
      <c r="M117" s="82" t="s">
        <v>1</v>
      </c>
      <c r="N117" s="83" t="s">
        <v>39</v>
      </c>
      <c r="O117" s="83" t="s">
        <v>121</v>
      </c>
      <c r="P117" s="83" t="s">
        <v>122</v>
      </c>
      <c r="Q117" s="83" t="s">
        <v>123</v>
      </c>
      <c r="R117" s="83" t="s">
        <v>124</v>
      </c>
      <c r="S117" s="83" t="s">
        <v>125</v>
      </c>
      <c r="T117" s="83" t="s">
        <v>126</v>
      </c>
      <c r="U117" s="84" t="s">
        <v>127</v>
      </c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</row>
    <row r="118" s="2" customFormat="1" ht="22.8" customHeight="1">
      <c r="A118" s="34"/>
      <c r="B118" s="35"/>
      <c r="C118" s="89" t="s">
        <v>128</v>
      </c>
      <c r="D118" s="34"/>
      <c r="E118" s="34"/>
      <c r="F118" s="34"/>
      <c r="G118" s="34"/>
      <c r="H118" s="34"/>
      <c r="I118" s="34"/>
      <c r="J118" s="154">
        <f>BK118</f>
        <v>0</v>
      </c>
      <c r="K118" s="34"/>
      <c r="L118" s="35"/>
      <c r="M118" s="85"/>
      <c r="N118" s="69"/>
      <c r="O118" s="86"/>
      <c r="P118" s="155">
        <f>P119+P135</f>
        <v>0</v>
      </c>
      <c r="Q118" s="86"/>
      <c r="R118" s="155">
        <f>R119+R135</f>
        <v>0</v>
      </c>
      <c r="S118" s="86"/>
      <c r="T118" s="155">
        <f>T119+T135</f>
        <v>0</v>
      </c>
      <c r="U118" s="87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74</v>
      </c>
      <c r="AU118" s="15" t="s">
        <v>113</v>
      </c>
      <c r="BK118" s="156">
        <f>BK119+BK135</f>
        <v>0</v>
      </c>
    </row>
    <row r="119" s="11" customFormat="1" ht="25.92" customHeight="1">
      <c r="A119" s="11"/>
      <c r="B119" s="187"/>
      <c r="C119" s="11"/>
      <c r="D119" s="188" t="s">
        <v>74</v>
      </c>
      <c r="E119" s="189" t="s">
        <v>230</v>
      </c>
      <c r="F119" s="189" t="s">
        <v>231</v>
      </c>
      <c r="G119" s="11"/>
      <c r="H119" s="11"/>
      <c r="I119" s="190"/>
      <c r="J119" s="191">
        <f>BK119</f>
        <v>0</v>
      </c>
      <c r="K119" s="11"/>
      <c r="L119" s="187"/>
      <c r="M119" s="192"/>
      <c r="N119" s="193"/>
      <c r="O119" s="193"/>
      <c r="P119" s="194">
        <f>SUM(P120:P134)</f>
        <v>0</v>
      </c>
      <c r="Q119" s="193"/>
      <c r="R119" s="194">
        <f>SUM(R120:R134)</f>
        <v>0</v>
      </c>
      <c r="S119" s="193"/>
      <c r="T119" s="194">
        <f>SUM(T120:T134)</f>
        <v>0</v>
      </c>
      <c r="U119" s="195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188" t="s">
        <v>136</v>
      </c>
      <c r="AT119" s="196" t="s">
        <v>74</v>
      </c>
      <c r="AU119" s="196" t="s">
        <v>75</v>
      </c>
      <c r="AY119" s="188" t="s">
        <v>135</v>
      </c>
      <c r="BK119" s="197">
        <f>SUM(BK120:BK134)</f>
        <v>0</v>
      </c>
    </row>
    <row r="120" s="2" customFormat="1" ht="44.25" customHeight="1">
      <c r="A120" s="34"/>
      <c r="B120" s="157"/>
      <c r="C120" s="178" t="s">
        <v>134</v>
      </c>
      <c r="D120" s="178" t="s">
        <v>164</v>
      </c>
      <c r="E120" s="179" t="s">
        <v>552</v>
      </c>
      <c r="F120" s="180" t="s">
        <v>553</v>
      </c>
      <c r="G120" s="181" t="s">
        <v>192</v>
      </c>
      <c r="H120" s="182">
        <v>25</v>
      </c>
      <c r="I120" s="183"/>
      <c r="J120" s="184">
        <f>ROUND(I120*H120,2)</f>
        <v>0</v>
      </c>
      <c r="K120" s="180" t="s">
        <v>133</v>
      </c>
      <c r="L120" s="35"/>
      <c r="M120" s="185" t="s">
        <v>1</v>
      </c>
      <c r="N120" s="186" t="s">
        <v>40</v>
      </c>
      <c r="O120" s="73"/>
      <c r="P120" s="168">
        <f>O120*H120</f>
        <v>0</v>
      </c>
      <c r="Q120" s="168">
        <v>0</v>
      </c>
      <c r="R120" s="168">
        <f>Q120*H120</f>
        <v>0</v>
      </c>
      <c r="S120" s="168">
        <v>0</v>
      </c>
      <c r="T120" s="168">
        <f>S120*H120</f>
        <v>0</v>
      </c>
      <c r="U120" s="169" t="s">
        <v>1</v>
      </c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70" t="s">
        <v>235</v>
      </c>
      <c r="AT120" s="170" t="s">
        <v>164</v>
      </c>
      <c r="AU120" s="170" t="s">
        <v>82</v>
      </c>
      <c r="AY120" s="15" t="s">
        <v>135</v>
      </c>
      <c r="BE120" s="171">
        <f>IF(N120="základní",J120,0)</f>
        <v>0</v>
      </c>
      <c r="BF120" s="171">
        <f>IF(N120="snížená",J120,0)</f>
        <v>0</v>
      </c>
      <c r="BG120" s="171">
        <f>IF(N120="zákl. přenesená",J120,0)</f>
        <v>0</v>
      </c>
      <c r="BH120" s="171">
        <f>IF(N120="sníž. přenesená",J120,0)</f>
        <v>0</v>
      </c>
      <c r="BI120" s="171">
        <f>IF(N120="nulová",J120,0)</f>
        <v>0</v>
      </c>
      <c r="BJ120" s="15" t="s">
        <v>82</v>
      </c>
      <c r="BK120" s="171">
        <f>ROUND(I120*H120,2)</f>
        <v>0</v>
      </c>
      <c r="BL120" s="15" t="s">
        <v>235</v>
      </c>
      <c r="BM120" s="170" t="s">
        <v>554</v>
      </c>
    </row>
    <row r="121" s="2" customFormat="1">
      <c r="A121" s="34"/>
      <c r="B121" s="35"/>
      <c r="C121" s="34"/>
      <c r="D121" s="172" t="s">
        <v>138</v>
      </c>
      <c r="E121" s="34"/>
      <c r="F121" s="173" t="s">
        <v>555</v>
      </c>
      <c r="G121" s="34"/>
      <c r="H121" s="34"/>
      <c r="I121" s="174"/>
      <c r="J121" s="34"/>
      <c r="K121" s="34"/>
      <c r="L121" s="35"/>
      <c r="M121" s="175"/>
      <c r="N121" s="176"/>
      <c r="O121" s="73"/>
      <c r="P121" s="73"/>
      <c r="Q121" s="73"/>
      <c r="R121" s="73"/>
      <c r="S121" s="73"/>
      <c r="T121" s="73"/>
      <c r="U121" s="7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138</v>
      </c>
      <c r="AU121" s="15" t="s">
        <v>82</v>
      </c>
    </row>
    <row r="122" s="2" customFormat="1">
      <c r="A122" s="34"/>
      <c r="B122" s="35"/>
      <c r="C122" s="34"/>
      <c r="D122" s="172" t="s">
        <v>150</v>
      </c>
      <c r="E122" s="34"/>
      <c r="F122" s="177" t="s">
        <v>556</v>
      </c>
      <c r="G122" s="34"/>
      <c r="H122" s="34"/>
      <c r="I122" s="174"/>
      <c r="J122" s="34"/>
      <c r="K122" s="34"/>
      <c r="L122" s="35"/>
      <c r="M122" s="175"/>
      <c r="N122" s="176"/>
      <c r="O122" s="73"/>
      <c r="P122" s="73"/>
      <c r="Q122" s="73"/>
      <c r="R122" s="73"/>
      <c r="S122" s="73"/>
      <c r="T122" s="73"/>
      <c r="U122" s="7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150</v>
      </c>
      <c r="AU122" s="15" t="s">
        <v>82</v>
      </c>
    </row>
    <row r="123" s="2" customFormat="1" ht="37.8" customHeight="1">
      <c r="A123" s="34"/>
      <c r="B123" s="157"/>
      <c r="C123" s="178" t="s">
        <v>169</v>
      </c>
      <c r="D123" s="178" t="s">
        <v>164</v>
      </c>
      <c r="E123" s="179" t="s">
        <v>557</v>
      </c>
      <c r="F123" s="180" t="s">
        <v>558</v>
      </c>
      <c r="G123" s="181" t="s">
        <v>334</v>
      </c>
      <c r="H123" s="182">
        <v>10</v>
      </c>
      <c r="I123" s="183"/>
      <c r="J123" s="184">
        <f>ROUND(I123*H123,2)</f>
        <v>0</v>
      </c>
      <c r="K123" s="180" t="s">
        <v>133</v>
      </c>
      <c r="L123" s="35"/>
      <c r="M123" s="185" t="s">
        <v>1</v>
      </c>
      <c r="N123" s="186" t="s">
        <v>40</v>
      </c>
      <c r="O123" s="73"/>
      <c r="P123" s="168">
        <f>O123*H123</f>
        <v>0</v>
      </c>
      <c r="Q123" s="168">
        <v>0</v>
      </c>
      <c r="R123" s="168">
        <f>Q123*H123</f>
        <v>0</v>
      </c>
      <c r="S123" s="168">
        <v>0</v>
      </c>
      <c r="T123" s="168">
        <f>S123*H123</f>
        <v>0</v>
      </c>
      <c r="U123" s="169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0" t="s">
        <v>235</v>
      </c>
      <c r="AT123" s="170" t="s">
        <v>164</v>
      </c>
      <c r="AU123" s="170" t="s">
        <v>82</v>
      </c>
      <c r="AY123" s="15" t="s">
        <v>135</v>
      </c>
      <c r="BE123" s="171">
        <f>IF(N123="základní",J123,0)</f>
        <v>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15" t="s">
        <v>82</v>
      </c>
      <c r="BK123" s="171">
        <f>ROUND(I123*H123,2)</f>
        <v>0</v>
      </c>
      <c r="BL123" s="15" t="s">
        <v>235</v>
      </c>
      <c r="BM123" s="170" t="s">
        <v>559</v>
      </c>
    </row>
    <row r="124" s="2" customFormat="1">
      <c r="A124" s="34"/>
      <c r="B124" s="35"/>
      <c r="C124" s="34"/>
      <c r="D124" s="172" t="s">
        <v>138</v>
      </c>
      <c r="E124" s="34"/>
      <c r="F124" s="173" t="s">
        <v>560</v>
      </c>
      <c r="G124" s="34"/>
      <c r="H124" s="34"/>
      <c r="I124" s="174"/>
      <c r="J124" s="34"/>
      <c r="K124" s="34"/>
      <c r="L124" s="35"/>
      <c r="M124" s="175"/>
      <c r="N124" s="176"/>
      <c r="O124" s="73"/>
      <c r="P124" s="73"/>
      <c r="Q124" s="73"/>
      <c r="R124" s="73"/>
      <c r="S124" s="73"/>
      <c r="T124" s="73"/>
      <c r="U124" s="7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5" t="s">
        <v>138</v>
      </c>
      <c r="AU124" s="15" t="s">
        <v>82</v>
      </c>
    </row>
    <row r="125" s="2" customFormat="1">
      <c r="A125" s="34"/>
      <c r="B125" s="35"/>
      <c r="C125" s="34"/>
      <c r="D125" s="172" t="s">
        <v>150</v>
      </c>
      <c r="E125" s="34"/>
      <c r="F125" s="177" t="s">
        <v>561</v>
      </c>
      <c r="G125" s="34"/>
      <c r="H125" s="34"/>
      <c r="I125" s="174"/>
      <c r="J125" s="34"/>
      <c r="K125" s="34"/>
      <c r="L125" s="35"/>
      <c r="M125" s="175"/>
      <c r="N125" s="176"/>
      <c r="O125" s="73"/>
      <c r="P125" s="73"/>
      <c r="Q125" s="73"/>
      <c r="R125" s="73"/>
      <c r="S125" s="73"/>
      <c r="T125" s="73"/>
      <c r="U125" s="7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150</v>
      </c>
      <c r="AU125" s="15" t="s">
        <v>82</v>
      </c>
    </row>
    <row r="126" s="2" customFormat="1" ht="37.8" customHeight="1">
      <c r="A126" s="34"/>
      <c r="B126" s="157"/>
      <c r="C126" s="178" t="s">
        <v>189</v>
      </c>
      <c r="D126" s="178" t="s">
        <v>164</v>
      </c>
      <c r="E126" s="179" t="s">
        <v>562</v>
      </c>
      <c r="F126" s="180" t="s">
        <v>563</v>
      </c>
      <c r="G126" s="181" t="s">
        <v>334</v>
      </c>
      <c r="H126" s="182">
        <v>4</v>
      </c>
      <c r="I126" s="183"/>
      <c r="J126" s="184">
        <f>ROUND(I126*H126,2)</f>
        <v>0</v>
      </c>
      <c r="K126" s="180" t="s">
        <v>133</v>
      </c>
      <c r="L126" s="35"/>
      <c r="M126" s="185" t="s">
        <v>1</v>
      </c>
      <c r="N126" s="186" t="s">
        <v>40</v>
      </c>
      <c r="O126" s="73"/>
      <c r="P126" s="168">
        <f>O126*H126</f>
        <v>0</v>
      </c>
      <c r="Q126" s="168">
        <v>0</v>
      </c>
      <c r="R126" s="168">
        <f>Q126*H126</f>
        <v>0</v>
      </c>
      <c r="S126" s="168">
        <v>0</v>
      </c>
      <c r="T126" s="168">
        <f>S126*H126</f>
        <v>0</v>
      </c>
      <c r="U126" s="169" t="s">
        <v>1</v>
      </c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0" t="s">
        <v>235</v>
      </c>
      <c r="AT126" s="170" t="s">
        <v>164</v>
      </c>
      <c r="AU126" s="170" t="s">
        <v>82</v>
      </c>
      <c r="AY126" s="15" t="s">
        <v>135</v>
      </c>
      <c r="BE126" s="171">
        <f>IF(N126="základní",J126,0)</f>
        <v>0</v>
      </c>
      <c r="BF126" s="171">
        <f>IF(N126="snížená",J126,0)</f>
        <v>0</v>
      </c>
      <c r="BG126" s="171">
        <f>IF(N126="zákl. přenesená",J126,0)</f>
        <v>0</v>
      </c>
      <c r="BH126" s="171">
        <f>IF(N126="sníž. přenesená",J126,0)</f>
        <v>0</v>
      </c>
      <c r="BI126" s="171">
        <f>IF(N126="nulová",J126,0)</f>
        <v>0</v>
      </c>
      <c r="BJ126" s="15" t="s">
        <v>82</v>
      </c>
      <c r="BK126" s="171">
        <f>ROUND(I126*H126,2)</f>
        <v>0</v>
      </c>
      <c r="BL126" s="15" t="s">
        <v>235</v>
      </c>
      <c r="BM126" s="170" t="s">
        <v>564</v>
      </c>
    </row>
    <row r="127" s="2" customFormat="1">
      <c r="A127" s="34"/>
      <c r="B127" s="35"/>
      <c r="C127" s="34"/>
      <c r="D127" s="172" t="s">
        <v>138</v>
      </c>
      <c r="E127" s="34"/>
      <c r="F127" s="173" t="s">
        <v>565</v>
      </c>
      <c r="G127" s="34"/>
      <c r="H127" s="34"/>
      <c r="I127" s="174"/>
      <c r="J127" s="34"/>
      <c r="K127" s="34"/>
      <c r="L127" s="35"/>
      <c r="M127" s="175"/>
      <c r="N127" s="176"/>
      <c r="O127" s="73"/>
      <c r="P127" s="73"/>
      <c r="Q127" s="73"/>
      <c r="R127" s="73"/>
      <c r="S127" s="73"/>
      <c r="T127" s="73"/>
      <c r="U127" s="7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5" t="s">
        <v>138</v>
      </c>
      <c r="AU127" s="15" t="s">
        <v>82</v>
      </c>
    </row>
    <row r="128" s="2" customFormat="1">
      <c r="A128" s="34"/>
      <c r="B128" s="35"/>
      <c r="C128" s="34"/>
      <c r="D128" s="172" t="s">
        <v>150</v>
      </c>
      <c r="E128" s="34"/>
      <c r="F128" s="177" t="s">
        <v>561</v>
      </c>
      <c r="G128" s="34"/>
      <c r="H128" s="34"/>
      <c r="I128" s="174"/>
      <c r="J128" s="34"/>
      <c r="K128" s="34"/>
      <c r="L128" s="35"/>
      <c r="M128" s="175"/>
      <c r="N128" s="176"/>
      <c r="O128" s="73"/>
      <c r="P128" s="73"/>
      <c r="Q128" s="73"/>
      <c r="R128" s="73"/>
      <c r="S128" s="73"/>
      <c r="T128" s="73"/>
      <c r="U128" s="7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150</v>
      </c>
      <c r="AU128" s="15" t="s">
        <v>82</v>
      </c>
    </row>
    <row r="129" s="2" customFormat="1" ht="24.15" customHeight="1">
      <c r="A129" s="34"/>
      <c r="B129" s="157"/>
      <c r="C129" s="178" t="s">
        <v>174</v>
      </c>
      <c r="D129" s="178" t="s">
        <v>164</v>
      </c>
      <c r="E129" s="179" t="s">
        <v>566</v>
      </c>
      <c r="F129" s="180" t="s">
        <v>567</v>
      </c>
      <c r="G129" s="181" t="s">
        <v>192</v>
      </c>
      <c r="H129" s="182">
        <v>4</v>
      </c>
      <c r="I129" s="183"/>
      <c r="J129" s="184">
        <f>ROUND(I129*H129,2)</f>
        <v>0</v>
      </c>
      <c r="K129" s="180" t="s">
        <v>133</v>
      </c>
      <c r="L129" s="35"/>
      <c r="M129" s="185" t="s">
        <v>1</v>
      </c>
      <c r="N129" s="186" t="s">
        <v>40</v>
      </c>
      <c r="O129" s="73"/>
      <c r="P129" s="168">
        <f>O129*H129</f>
        <v>0</v>
      </c>
      <c r="Q129" s="168">
        <v>0</v>
      </c>
      <c r="R129" s="168">
        <f>Q129*H129</f>
        <v>0</v>
      </c>
      <c r="S129" s="168">
        <v>0</v>
      </c>
      <c r="T129" s="168">
        <f>S129*H129</f>
        <v>0</v>
      </c>
      <c r="U129" s="169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0" t="s">
        <v>235</v>
      </c>
      <c r="AT129" s="170" t="s">
        <v>164</v>
      </c>
      <c r="AU129" s="170" t="s">
        <v>82</v>
      </c>
      <c r="AY129" s="15" t="s">
        <v>135</v>
      </c>
      <c r="BE129" s="171">
        <f>IF(N129="základní",J129,0)</f>
        <v>0</v>
      </c>
      <c r="BF129" s="171">
        <f>IF(N129="snížená",J129,0)</f>
        <v>0</v>
      </c>
      <c r="BG129" s="171">
        <f>IF(N129="zákl. přenesená",J129,0)</f>
        <v>0</v>
      </c>
      <c r="BH129" s="171">
        <f>IF(N129="sníž. přenesená",J129,0)</f>
        <v>0</v>
      </c>
      <c r="BI129" s="171">
        <f>IF(N129="nulová",J129,0)</f>
        <v>0</v>
      </c>
      <c r="BJ129" s="15" t="s">
        <v>82</v>
      </c>
      <c r="BK129" s="171">
        <f>ROUND(I129*H129,2)</f>
        <v>0</v>
      </c>
      <c r="BL129" s="15" t="s">
        <v>235</v>
      </c>
      <c r="BM129" s="170" t="s">
        <v>568</v>
      </c>
    </row>
    <row r="130" s="2" customFormat="1">
      <c r="A130" s="34"/>
      <c r="B130" s="35"/>
      <c r="C130" s="34"/>
      <c r="D130" s="172" t="s">
        <v>138</v>
      </c>
      <c r="E130" s="34"/>
      <c r="F130" s="173" t="s">
        <v>569</v>
      </c>
      <c r="G130" s="34"/>
      <c r="H130" s="34"/>
      <c r="I130" s="174"/>
      <c r="J130" s="34"/>
      <c r="K130" s="34"/>
      <c r="L130" s="35"/>
      <c r="M130" s="175"/>
      <c r="N130" s="176"/>
      <c r="O130" s="73"/>
      <c r="P130" s="73"/>
      <c r="Q130" s="73"/>
      <c r="R130" s="73"/>
      <c r="S130" s="73"/>
      <c r="T130" s="73"/>
      <c r="U130" s="7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5" t="s">
        <v>138</v>
      </c>
      <c r="AU130" s="15" t="s">
        <v>82</v>
      </c>
    </row>
    <row r="131" s="2" customFormat="1" ht="21.75" customHeight="1">
      <c r="A131" s="34"/>
      <c r="B131" s="157"/>
      <c r="C131" s="178" t="s">
        <v>179</v>
      </c>
      <c r="D131" s="178" t="s">
        <v>164</v>
      </c>
      <c r="E131" s="179" t="s">
        <v>570</v>
      </c>
      <c r="F131" s="180" t="s">
        <v>571</v>
      </c>
      <c r="G131" s="181" t="s">
        <v>334</v>
      </c>
      <c r="H131" s="182">
        <v>50</v>
      </c>
      <c r="I131" s="183"/>
      <c r="J131" s="184">
        <f>ROUND(I131*H131,2)</f>
        <v>0</v>
      </c>
      <c r="K131" s="180" t="s">
        <v>133</v>
      </c>
      <c r="L131" s="35"/>
      <c r="M131" s="185" t="s">
        <v>1</v>
      </c>
      <c r="N131" s="186" t="s">
        <v>40</v>
      </c>
      <c r="O131" s="73"/>
      <c r="P131" s="168">
        <f>O131*H131</f>
        <v>0</v>
      </c>
      <c r="Q131" s="168">
        <v>0</v>
      </c>
      <c r="R131" s="168">
        <f>Q131*H131</f>
        <v>0</v>
      </c>
      <c r="S131" s="168">
        <v>0</v>
      </c>
      <c r="T131" s="168">
        <f>S131*H131</f>
        <v>0</v>
      </c>
      <c r="U131" s="169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0" t="s">
        <v>235</v>
      </c>
      <c r="AT131" s="170" t="s">
        <v>164</v>
      </c>
      <c r="AU131" s="170" t="s">
        <v>82</v>
      </c>
      <c r="AY131" s="15" t="s">
        <v>135</v>
      </c>
      <c r="BE131" s="171">
        <f>IF(N131="základní",J131,0)</f>
        <v>0</v>
      </c>
      <c r="BF131" s="171">
        <f>IF(N131="snížená",J131,0)</f>
        <v>0</v>
      </c>
      <c r="BG131" s="171">
        <f>IF(N131="zákl. přenesená",J131,0)</f>
        <v>0</v>
      </c>
      <c r="BH131" s="171">
        <f>IF(N131="sníž. přenesená",J131,0)</f>
        <v>0</v>
      </c>
      <c r="BI131" s="171">
        <f>IF(N131="nulová",J131,0)</f>
        <v>0</v>
      </c>
      <c r="BJ131" s="15" t="s">
        <v>82</v>
      </c>
      <c r="BK131" s="171">
        <f>ROUND(I131*H131,2)</f>
        <v>0</v>
      </c>
      <c r="BL131" s="15" t="s">
        <v>235</v>
      </c>
      <c r="BM131" s="170" t="s">
        <v>572</v>
      </c>
    </row>
    <row r="132" s="2" customFormat="1">
      <c r="A132" s="34"/>
      <c r="B132" s="35"/>
      <c r="C132" s="34"/>
      <c r="D132" s="172" t="s">
        <v>138</v>
      </c>
      <c r="E132" s="34"/>
      <c r="F132" s="173" t="s">
        <v>573</v>
      </c>
      <c r="G132" s="34"/>
      <c r="H132" s="34"/>
      <c r="I132" s="174"/>
      <c r="J132" s="34"/>
      <c r="K132" s="34"/>
      <c r="L132" s="35"/>
      <c r="M132" s="175"/>
      <c r="N132" s="176"/>
      <c r="O132" s="73"/>
      <c r="P132" s="73"/>
      <c r="Q132" s="73"/>
      <c r="R132" s="73"/>
      <c r="S132" s="73"/>
      <c r="T132" s="73"/>
      <c r="U132" s="7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5" t="s">
        <v>138</v>
      </c>
      <c r="AU132" s="15" t="s">
        <v>82</v>
      </c>
    </row>
    <row r="133" s="2" customFormat="1" ht="16.5" customHeight="1">
      <c r="A133" s="34"/>
      <c r="B133" s="157"/>
      <c r="C133" s="178" t="s">
        <v>184</v>
      </c>
      <c r="D133" s="178" t="s">
        <v>164</v>
      </c>
      <c r="E133" s="179" t="s">
        <v>574</v>
      </c>
      <c r="F133" s="180" t="s">
        <v>575</v>
      </c>
      <c r="G133" s="181" t="s">
        <v>334</v>
      </c>
      <c r="H133" s="182">
        <v>3</v>
      </c>
      <c r="I133" s="183"/>
      <c r="J133" s="184">
        <f>ROUND(I133*H133,2)</f>
        <v>0</v>
      </c>
      <c r="K133" s="180" t="s">
        <v>133</v>
      </c>
      <c r="L133" s="35"/>
      <c r="M133" s="185" t="s">
        <v>1</v>
      </c>
      <c r="N133" s="186" t="s">
        <v>40</v>
      </c>
      <c r="O133" s="73"/>
      <c r="P133" s="168">
        <f>O133*H133</f>
        <v>0</v>
      </c>
      <c r="Q133" s="168">
        <v>0</v>
      </c>
      <c r="R133" s="168">
        <f>Q133*H133</f>
        <v>0</v>
      </c>
      <c r="S133" s="168">
        <v>0</v>
      </c>
      <c r="T133" s="168">
        <f>S133*H133</f>
        <v>0</v>
      </c>
      <c r="U133" s="169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0" t="s">
        <v>235</v>
      </c>
      <c r="AT133" s="170" t="s">
        <v>164</v>
      </c>
      <c r="AU133" s="170" t="s">
        <v>82</v>
      </c>
      <c r="AY133" s="15" t="s">
        <v>135</v>
      </c>
      <c r="BE133" s="171">
        <f>IF(N133="základní",J133,0)</f>
        <v>0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15" t="s">
        <v>82</v>
      </c>
      <c r="BK133" s="171">
        <f>ROUND(I133*H133,2)</f>
        <v>0</v>
      </c>
      <c r="BL133" s="15" t="s">
        <v>235</v>
      </c>
      <c r="BM133" s="170" t="s">
        <v>576</v>
      </c>
    </row>
    <row r="134" s="2" customFormat="1">
      <c r="A134" s="34"/>
      <c r="B134" s="35"/>
      <c r="C134" s="34"/>
      <c r="D134" s="172" t="s">
        <v>138</v>
      </c>
      <c r="E134" s="34"/>
      <c r="F134" s="173" t="s">
        <v>577</v>
      </c>
      <c r="G134" s="34"/>
      <c r="H134" s="34"/>
      <c r="I134" s="174"/>
      <c r="J134" s="34"/>
      <c r="K134" s="34"/>
      <c r="L134" s="35"/>
      <c r="M134" s="175"/>
      <c r="N134" s="176"/>
      <c r="O134" s="73"/>
      <c r="P134" s="73"/>
      <c r="Q134" s="73"/>
      <c r="R134" s="73"/>
      <c r="S134" s="73"/>
      <c r="T134" s="73"/>
      <c r="U134" s="7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138</v>
      </c>
      <c r="AU134" s="15" t="s">
        <v>82</v>
      </c>
    </row>
    <row r="135" s="11" customFormat="1" ht="25.92" customHeight="1">
      <c r="A135" s="11"/>
      <c r="B135" s="187"/>
      <c r="C135" s="11"/>
      <c r="D135" s="188" t="s">
        <v>74</v>
      </c>
      <c r="E135" s="189" t="s">
        <v>101</v>
      </c>
      <c r="F135" s="189" t="s">
        <v>578</v>
      </c>
      <c r="G135" s="11"/>
      <c r="H135" s="11"/>
      <c r="I135" s="190"/>
      <c r="J135" s="191">
        <f>BK135</f>
        <v>0</v>
      </c>
      <c r="K135" s="11"/>
      <c r="L135" s="187"/>
      <c r="M135" s="192"/>
      <c r="N135" s="193"/>
      <c r="O135" s="193"/>
      <c r="P135" s="194">
        <f>SUM(P136:P154)</f>
        <v>0</v>
      </c>
      <c r="Q135" s="193"/>
      <c r="R135" s="194">
        <f>SUM(R136:R154)</f>
        <v>0</v>
      </c>
      <c r="S135" s="193"/>
      <c r="T135" s="194">
        <f>SUM(T136:T154)</f>
        <v>0</v>
      </c>
      <c r="U135" s="195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88" t="s">
        <v>152</v>
      </c>
      <c r="AT135" s="196" t="s">
        <v>74</v>
      </c>
      <c r="AU135" s="196" t="s">
        <v>75</v>
      </c>
      <c r="AY135" s="188" t="s">
        <v>135</v>
      </c>
      <c r="BK135" s="197">
        <f>SUM(BK136:BK154)</f>
        <v>0</v>
      </c>
    </row>
    <row r="136" s="2" customFormat="1" ht="21.75" customHeight="1">
      <c r="A136" s="34"/>
      <c r="B136" s="157"/>
      <c r="C136" s="178" t="s">
        <v>82</v>
      </c>
      <c r="D136" s="178" t="s">
        <v>164</v>
      </c>
      <c r="E136" s="179" t="s">
        <v>579</v>
      </c>
      <c r="F136" s="180" t="s">
        <v>580</v>
      </c>
      <c r="G136" s="181" t="s">
        <v>581</v>
      </c>
      <c r="H136" s="210"/>
      <c r="I136" s="183"/>
      <c r="J136" s="184">
        <f>ROUND(I136*H136,2)</f>
        <v>0</v>
      </c>
      <c r="K136" s="180" t="s">
        <v>133</v>
      </c>
      <c r="L136" s="35"/>
      <c r="M136" s="185" t="s">
        <v>1</v>
      </c>
      <c r="N136" s="186" t="s">
        <v>40</v>
      </c>
      <c r="O136" s="73"/>
      <c r="P136" s="168">
        <f>O136*H136</f>
        <v>0</v>
      </c>
      <c r="Q136" s="168">
        <v>0</v>
      </c>
      <c r="R136" s="168">
        <f>Q136*H136</f>
        <v>0</v>
      </c>
      <c r="S136" s="168">
        <v>0</v>
      </c>
      <c r="T136" s="168">
        <f>S136*H136</f>
        <v>0</v>
      </c>
      <c r="U136" s="169" t="s">
        <v>1</v>
      </c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0" t="s">
        <v>136</v>
      </c>
      <c r="AT136" s="170" t="s">
        <v>164</v>
      </c>
      <c r="AU136" s="170" t="s">
        <v>82</v>
      </c>
      <c r="AY136" s="15" t="s">
        <v>135</v>
      </c>
      <c r="BE136" s="171">
        <f>IF(N136="základní",J136,0)</f>
        <v>0</v>
      </c>
      <c r="BF136" s="171">
        <f>IF(N136="snížená",J136,0)</f>
        <v>0</v>
      </c>
      <c r="BG136" s="171">
        <f>IF(N136="zákl. přenesená",J136,0)</f>
        <v>0</v>
      </c>
      <c r="BH136" s="171">
        <f>IF(N136="sníž. přenesená",J136,0)</f>
        <v>0</v>
      </c>
      <c r="BI136" s="171">
        <f>IF(N136="nulová",J136,0)</f>
        <v>0</v>
      </c>
      <c r="BJ136" s="15" t="s">
        <v>82</v>
      </c>
      <c r="BK136" s="171">
        <f>ROUND(I136*H136,2)</f>
        <v>0</v>
      </c>
      <c r="BL136" s="15" t="s">
        <v>136</v>
      </c>
      <c r="BM136" s="170" t="s">
        <v>582</v>
      </c>
    </row>
    <row r="137" s="2" customFormat="1">
      <c r="A137" s="34"/>
      <c r="B137" s="35"/>
      <c r="C137" s="34"/>
      <c r="D137" s="172" t="s">
        <v>138</v>
      </c>
      <c r="E137" s="34"/>
      <c r="F137" s="173" t="s">
        <v>580</v>
      </c>
      <c r="G137" s="34"/>
      <c r="H137" s="34"/>
      <c r="I137" s="174"/>
      <c r="J137" s="34"/>
      <c r="K137" s="34"/>
      <c r="L137" s="35"/>
      <c r="M137" s="175"/>
      <c r="N137" s="176"/>
      <c r="O137" s="73"/>
      <c r="P137" s="73"/>
      <c r="Q137" s="73"/>
      <c r="R137" s="73"/>
      <c r="S137" s="73"/>
      <c r="T137" s="73"/>
      <c r="U137" s="7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5" t="s">
        <v>138</v>
      </c>
      <c r="AU137" s="15" t="s">
        <v>82</v>
      </c>
    </row>
    <row r="138" s="2" customFormat="1" ht="24.15" customHeight="1">
      <c r="A138" s="34"/>
      <c r="B138" s="157"/>
      <c r="C138" s="178" t="s">
        <v>143</v>
      </c>
      <c r="D138" s="178" t="s">
        <v>164</v>
      </c>
      <c r="E138" s="179" t="s">
        <v>583</v>
      </c>
      <c r="F138" s="180" t="s">
        <v>584</v>
      </c>
      <c r="G138" s="181" t="s">
        <v>581</v>
      </c>
      <c r="H138" s="210"/>
      <c r="I138" s="183"/>
      <c r="J138" s="184">
        <f>ROUND(I138*H138,2)</f>
        <v>0</v>
      </c>
      <c r="K138" s="180" t="s">
        <v>133</v>
      </c>
      <c r="L138" s="35"/>
      <c r="M138" s="185" t="s">
        <v>1</v>
      </c>
      <c r="N138" s="186" t="s">
        <v>40</v>
      </c>
      <c r="O138" s="73"/>
      <c r="P138" s="168">
        <f>O138*H138</f>
        <v>0</v>
      </c>
      <c r="Q138" s="168">
        <v>0</v>
      </c>
      <c r="R138" s="168">
        <f>Q138*H138</f>
        <v>0</v>
      </c>
      <c r="S138" s="168">
        <v>0</v>
      </c>
      <c r="T138" s="168">
        <f>S138*H138</f>
        <v>0</v>
      </c>
      <c r="U138" s="169" t="s">
        <v>1</v>
      </c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0" t="s">
        <v>136</v>
      </c>
      <c r="AT138" s="170" t="s">
        <v>164</v>
      </c>
      <c r="AU138" s="170" t="s">
        <v>82</v>
      </c>
      <c r="AY138" s="15" t="s">
        <v>135</v>
      </c>
      <c r="BE138" s="171">
        <f>IF(N138="základní",J138,0)</f>
        <v>0</v>
      </c>
      <c r="BF138" s="171">
        <f>IF(N138="snížená",J138,0)</f>
        <v>0</v>
      </c>
      <c r="BG138" s="171">
        <f>IF(N138="zákl. přenesená",J138,0)</f>
        <v>0</v>
      </c>
      <c r="BH138" s="171">
        <f>IF(N138="sníž. přenesená",J138,0)</f>
        <v>0</v>
      </c>
      <c r="BI138" s="171">
        <f>IF(N138="nulová",J138,0)</f>
        <v>0</v>
      </c>
      <c r="BJ138" s="15" t="s">
        <v>82</v>
      </c>
      <c r="BK138" s="171">
        <f>ROUND(I138*H138,2)</f>
        <v>0</v>
      </c>
      <c r="BL138" s="15" t="s">
        <v>136</v>
      </c>
      <c r="BM138" s="170" t="s">
        <v>585</v>
      </c>
    </row>
    <row r="139" s="2" customFormat="1">
      <c r="A139" s="34"/>
      <c r="B139" s="35"/>
      <c r="C139" s="34"/>
      <c r="D139" s="172" t="s">
        <v>138</v>
      </c>
      <c r="E139" s="34"/>
      <c r="F139" s="173" t="s">
        <v>584</v>
      </c>
      <c r="G139" s="34"/>
      <c r="H139" s="34"/>
      <c r="I139" s="174"/>
      <c r="J139" s="34"/>
      <c r="K139" s="34"/>
      <c r="L139" s="35"/>
      <c r="M139" s="175"/>
      <c r="N139" s="176"/>
      <c r="O139" s="73"/>
      <c r="P139" s="73"/>
      <c r="Q139" s="73"/>
      <c r="R139" s="73"/>
      <c r="S139" s="73"/>
      <c r="T139" s="73"/>
      <c r="U139" s="7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5" t="s">
        <v>138</v>
      </c>
      <c r="AU139" s="15" t="s">
        <v>82</v>
      </c>
    </row>
    <row r="140" s="2" customFormat="1" ht="24.15" customHeight="1">
      <c r="A140" s="34"/>
      <c r="B140" s="157"/>
      <c r="C140" s="178" t="s">
        <v>195</v>
      </c>
      <c r="D140" s="178" t="s">
        <v>164</v>
      </c>
      <c r="E140" s="179" t="s">
        <v>586</v>
      </c>
      <c r="F140" s="180" t="s">
        <v>587</v>
      </c>
      <c r="G140" s="181" t="s">
        <v>581</v>
      </c>
      <c r="H140" s="210"/>
      <c r="I140" s="183"/>
      <c r="J140" s="184">
        <f>ROUND(I140*H140,2)</f>
        <v>0</v>
      </c>
      <c r="K140" s="180" t="s">
        <v>133</v>
      </c>
      <c r="L140" s="35"/>
      <c r="M140" s="185" t="s">
        <v>1</v>
      </c>
      <c r="N140" s="186" t="s">
        <v>40</v>
      </c>
      <c r="O140" s="73"/>
      <c r="P140" s="168">
        <f>O140*H140</f>
        <v>0</v>
      </c>
      <c r="Q140" s="168">
        <v>0</v>
      </c>
      <c r="R140" s="168">
        <f>Q140*H140</f>
        <v>0</v>
      </c>
      <c r="S140" s="168">
        <v>0</v>
      </c>
      <c r="T140" s="168">
        <f>S140*H140</f>
        <v>0</v>
      </c>
      <c r="U140" s="169" t="s">
        <v>1</v>
      </c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235</v>
      </c>
      <c r="AT140" s="170" t="s">
        <v>164</v>
      </c>
      <c r="AU140" s="170" t="s">
        <v>82</v>
      </c>
      <c r="AY140" s="15" t="s">
        <v>135</v>
      </c>
      <c r="BE140" s="171">
        <f>IF(N140="základní",J140,0)</f>
        <v>0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15" t="s">
        <v>82</v>
      </c>
      <c r="BK140" s="171">
        <f>ROUND(I140*H140,2)</f>
        <v>0</v>
      </c>
      <c r="BL140" s="15" t="s">
        <v>235</v>
      </c>
      <c r="BM140" s="170" t="s">
        <v>588</v>
      </c>
    </row>
    <row r="141" s="2" customFormat="1">
      <c r="A141" s="34"/>
      <c r="B141" s="35"/>
      <c r="C141" s="34"/>
      <c r="D141" s="172" t="s">
        <v>138</v>
      </c>
      <c r="E141" s="34"/>
      <c r="F141" s="173" t="s">
        <v>589</v>
      </c>
      <c r="G141" s="34"/>
      <c r="H141" s="34"/>
      <c r="I141" s="174"/>
      <c r="J141" s="34"/>
      <c r="K141" s="34"/>
      <c r="L141" s="35"/>
      <c r="M141" s="175"/>
      <c r="N141" s="176"/>
      <c r="O141" s="73"/>
      <c r="P141" s="73"/>
      <c r="Q141" s="73"/>
      <c r="R141" s="73"/>
      <c r="S141" s="73"/>
      <c r="T141" s="73"/>
      <c r="U141" s="7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5" t="s">
        <v>138</v>
      </c>
      <c r="AU141" s="15" t="s">
        <v>82</v>
      </c>
    </row>
    <row r="142" s="2" customFormat="1">
      <c r="A142" s="34"/>
      <c r="B142" s="35"/>
      <c r="C142" s="34"/>
      <c r="D142" s="172" t="s">
        <v>150</v>
      </c>
      <c r="E142" s="34"/>
      <c r="F142" s="177" t="s">
        <v>590</v>
      </c>
      <c r="G142" s="34"/>
      <c r="H142" s="34"/>
      <c r="I142" s="174"/>
      <c r="J142" s="34"/>
      <c r="K142" s="34"/>
      <c r="L142" s="35"/>
      <c r="M142" s="175"/>
      <c r="N142" s="176"/>
      <c r="O142" s="73"/>
      <c r="P142" s="73"/>
      <c r="Q142" s="73"/>
      <c r="R142" s="73"/>
      <c r="S142" s="73"/>
      <c r="T142" s="73"/>
      <c r="U142" s="7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5" t="s">
        <v>150</v>
      </c>
      <c r="AU142" s="15" t="s">
        <v>82</v>
      </c>
    </row>
    <row r="143" s="2" customFormat="1" ht="37.8" customHeight="1">
      <c r="A143" s="34"/>
      <c r="B143" s="157"/>
      <c r="C143" s="178" t="s">
        <v>160</v>
      </c>
      <c r="D143" s="178" t="s">
        <v>164</v>
      </c>
      <c r="E143" s="179" t="s">
        <v>591</v>
      </c>
      <c r="F143" s="180" t="s">
        <v>592</v>
      </c>
      <c r="G143" s="181" t="s">
        <v>581</v>
      </c>
      <c r="H143" s="210"/>
      <c r="I143" s="183"/>
      <c r="J143" s="184">
        <f>ROUND(I143*H143,2)</f>
        <v>0</v>
      </c>
      <c r="K143" s="180" t="s">
        <v>133</v>
      </c>
      <c r="L143" s="35"/>
      <c r="M143" s="185" t="s">
        <v>1</v>
      </c>
      <c r="N143" s="186" t="s">
        <v>40</v>
      </c>
      <c r="O143" s="73"/>
      <c r="P143" s="168">
        <f>O143*H143</f>
        <v>0</v>
      </c>
      <c r="Q143" s="168">
        <v>0</v>
      </c>
      <c r="R143" s="168">
        <f>Q143*H143</f>
        <v>0</v>
      </c>
      <c r="S143" s="168">
        <v>0</v>
      </c>
      <c r="T143" s="168">
        <f>S143*H143</f>
        <v>0</v>
      </c>
      <c r="U143" s="169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0" t="s">
        <v>136</v>
      </c>
      <c r="AT143" s="170" t="s">
        <v>164</v>
      </c>
      <c r="AU143" s="170" t="s">
        <v>82</v>
      </c>
      <c r="AY143" s="15" t="s">
        <v>135</v>
      </c>
      <c r="BE143" s="171">
        <f>IF(N143="základní",J143,0)</f>
        <v>0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15" t="s">
        <v>82</v>
      </c>
      <c r="BK143" s="171">
        <f>ROUND(I143*H143,2)</f>
        <v>0</v>
      </c>
      <c r="BL143" s="15" t="s">
        <v>136</v>
      </c>
      <c r="BM143" s="170" t="s">
        <v>593</v>
      </c>
    </row>
    <row r="144" s="2" customFormat="1">
      <c r="A144" s="34"/>
      <c r="B144" s="35"/>
      <c r="C144" s="34"/>
      <c r="D144" s="172" t="s">
        <v>138</v>
      </c>
      <c r="E144" s="34"/>
      <c r="F144" s="173" t="s">
        <v>594</v>
      </c>
      <c r="G144" s="34"/>
      <c r="H144" s="34"/>
      <c r="I144" s="174"/>
      <c r="J144" s="34"/>
      <c r="K144" s="34"/>
      <c r="L144" s="35"/>
      <c r="M144" s="175"/>
      <c r="N144" s="176"/>
      <c r="O144" s="73"/>
      <c r="P144" s="73"/>
      <c r="Q144" s="73"/>
      <c r="R144" s="73"/>
      <c r="S144" s="73"/>
      <c r="T144" s="73"/>
      <c r="U144" s="7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5" t="s">
        <v>138</v>
      </c>
      <c r="AU144" s="15" t="s">
        <v>82</v>
      </c>
    </row>
    <row r="145" s="2" customFormat="1">
      <c r="A145" s="34"/>
      <c r="B145" s="35"/>
      <c r="C145" s="34"/>
      <c r="D145" s="172" t="s">
        <v>150</v>
      </c>
      <c r="E145" s="34"/>
      <c r="F145" s="177" t="s">
        <v>595</v>
      </c>
      <c r="G145" s="34"/>
      <c r="H145" s="34"/>
      <c r="I145" s="174"/>
      <c r="J145" s="34"/>
      <c r="K145" s="34"/>
      <c r="L145" s="35"/>
      <c r="M145" s="175"/>
      <c r="N145" s="176"/>
      <c r="O145" s="73"/>
      <c r="P145" s="73"/>
      <c r="Q145" s="73"/>
      <c r="R145" s="73"/>
      <c r="S145" s="73"/>
      <c r="T145" s="73"/>
      <c r="U145" s="7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5" t="s">
        <v>150</v>
      </c>
      <c r="AU145" s="15" t="s">
        <v>82</v>
      </c>
    </row>
    <row r="146" s="2" customFormat="1" ht="33" customHeight="1">
      <c r="A146" s="34"/>
      <c r="B146" s="157"/>
      <c r="C146" s="178" t="s">
        <v>136</v>
      </c>
      <c r="D146" s="178" t="s">
        <v>164</v>
      </c>
      <c r="E146" s="179" t="s">
        <v>596</v>
      </c>
      <c r="F146" s="180" t="s">
        <v>597</v>
      </c>
      <c r="G146" s="181" t="s">
        <v>581</v>
      </c>
      <c r="H146" s="210"/>
      <c r="I146" s="183"/>
      <c r="J146" s="184">
        <f>ROUND(I146*H146,2)</f>
        <v>0</v>
      </c>
      <c r="K146" s="180" t="s">
        <v>133</v>
      </c>
      <c r="L146" s="35"/>
      <c r="M146" s="185" t="s">
        <v>1</v>
      </c>
      <c r="N146" s="186" t="s">
        <v>40</v>
      </c>
      <c r="O146" s="73"/>
      <c r="P146" s="168">
        <f>O146*H146</f>
        <v>0</v>
      </c>
      <c r="Q146" s="168">
        <v>0</v>
      </c>
      <c r="R146" s="168">
        <f>Q146*H146</f>
        <v>0</v>
      </c>
      <c r="S146" s="168">
        <v>0</v>
      </c>
      <c r="T146" s="168">
        <f>S146*H146</f>
        <v>0</v>
      </c>
      <c r="U146" s="169" t="s">
        <v>1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0" t="s">
        <v>136</v>
      </c>
      <c r="AT146" s="170" t="s">
        <v>164</v>
      </c>
      <c r="AU146" s="170" t="s">
        <v>82</v>
      </c>
      <c r="AY146" s="15" t="s">
        <v>135</v>
      </c>
      <c r="BE146" s="171">
        <f>IF(N146="základní",J146,0)</f>
        <v>0</v>
      </c>
      <c r="BF146" s="171">
        <f>IF(N146="snížená",J146,0)</f>
        <v>0</v>
      </c>
      <c r="BG146" s="171">
        <f>IF(N146="zákl. přenesená",J146,0)</f>
        <v>0</v>
      </c>
      <c r="BH146" s="171">
        <f>IF(N146="sníž. přenesená",J146,0)</f>
        <v>0</v>
      </c>
      <c r="BI146" s="171">
        <f>IF(N146="nulová",J146,0)</f>
        <v>0</v>
      </c>
      <c r="BJ146" s="15" t="s">
        <v>82</v>
      </c>
      <c r="BK146" s="171">
        <f>ROUND(I146*H146,2)</f>
        <v>0</v>
      </c>
      <c r="BL146" s="15" t="s">
        <v>136</v>
      </c>
      <c r="BM146" s="170" t="s">
        <v>598</v>
      </c>
    </row>
    <row r="147" s="2" customFormat="1">
      <c r="A147" s="34"/>
      <c r="B147" s="35"/>
      <c r="C147" s="34"/>
      <c r="D147" s="172" t="s">
        <v>138</v>
      </c>
      <c r="E147" s="34"/>
      <c r="F147" s="173" t="s">
        <v>599</v>
      </c>
      <c r="G147" s="34"/>
      <c r="H147" s="34"/>
      <c r="I147" s="174"/>
      <c r="J147" s="34"/>
      <c r="K147" s="34"/>
      <c r="L147" s="35"/>
      <c r="M147" s="175"/>
      <c r="N147" s="176"/>
      <c r="O147" s="73"/>
      <c r="P147" s="73"/>
      <c r="Q147" s="73"/>
      <c r="R147" s="73"/>
      <c r="S147" s="73"/>
      <c r="T147" s="73"/>
      <c r="U147" s="7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5" t="s">
        <v>138</v>
      </c>
      <c r="AU147" s="15" t="s">
        <v>82</v>
      </c>
    </row>
    <row r="148" s="2" customFormat="1">
      <c r="A148" s="34"/>
      <c r="B148" s="35"/>
      <c r="C148" s="34"/>
      <c r="D148" s="172" t="s">
        <v>150</v>
      </c>
      <c r="E148" s="34"/>
      <c r="F148" s="177" t="s">
        <v>590</v>
      </c>
      <c r="G148" s="34"/>
      <c r="H148" s="34"/>
      <c r="I148" s="174"/>
      <c r="J148" s="34"/>
      <c r="K148" s="34"/>
      <c r="L148" s="35"/>
      <c r="M148" s="175"/>
      <c r="N148" s="176"/>
      <c r="O148" s="73"/>
      <c r="P148" s="73"/>
      <c r="Q148" s="73"/>
      <c r="R148" s="73"/>
      <c r="S148" s="73"/>
      <c r="T148" s="73"/>
      <c r="U148" s="7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5" t="s">
        <v>150</v>
      </c>
      <c r="AU148" s="15" t="s">
        <v>82</v>
      </c>
    </row>
    <row r="149" s="2" customFormat="1" ht="21.75" customHeight="1">
      <c r="A149" s="34"/>
      <c r="B149" s="157"/>
      <c r="C149" s="178" t="s">
        <v>152</v>
      </c>
      <c r="D149" s="178" t="s">
        <v>164</v>
      </c>
      <c r="E149" s="179" t="s">
        <v>600</v>
      </c>
      <c r="F149" s="180" t="s">
        <v>601</v>
      </c>
      <c r="G149" s="181" t="s">
        <v>581</v>
      </c>
      <c r="H149" s="210"/>
      <c r="I149" s="183"/>
      <c r="J149" s="184">
        <f>ROUND(I149*H149,2)</f>
        <v>0</v>
      </c>
      <c r="K149" s="180" t="s">
        <v>133</v>
      </c>
      <c r="L149" s="35"/>
      <c r="M149" s="185" t="s">
        <v>1</v>
      </c>
      <c r="N149" s="186" t="s">
        <v>40</v>
      </c>
      <c r="O149" s="73"/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8">
        <f>S149*H149</f>
        <v>0</v>
      </c>
      <c r="U149" s="169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70" t="s">
        <v>136</v>
      </c>
      <c r="AT149" s="170" t="s">
        <v>164</v>
      </c>
      <c r="AU149" s="170" t="s">
        <v>82</v>
      </c>
      <c r="AY149" s="15" t="s">
        <v>135</v>
      </c>
      <c r="BE149" s="171">
        <f>IF(N149="základní",J149,0)</f>
        <v>0</v>
      </c>
      <c r="BF149" s="171">
        <f>IF(N149="snížená",J149,0)</f>
        <v>0</v>
      </c>
      <c r="BG149" s="171">
        <f>IF(N149="zákl. přenesená",J149,0)</f>
        <v>0</v>
      </c>
      <c r="BH149" s="171">
        <f>IF(N149="sníž. přenesená",J149,0)</f>
        <v>0</v>
      </c>
      <c r="BI149" s="171">
        <f>IF(N149="nulová",J149,0)</f>
        <v>0</v>
      </c>
      <c r="BJ149" s="15" t="s">
        <v>82</v>
      </c>
      <c r="BK149" s="171">
        <f>ROUND(I149*H149,2)</f>
        <v>0</v>
      </c>
      <c r="BL149" s="15" t="s">
        <v>136</v>
      </c>
      <c r="BM149" s="170" t="s">
        <v>602</v>
      </c>
    </row>
    <row r="150" s="2" customFormat="1">
      <c r="A150" s="34"/>
      <c r="B150" s="35"/>
      <c r="C150" s="34"/>
      <c r="D150" s="172" t="s">
        <v>138</v>
      </c>
      <c r="E150" s="34"/>
      <c r="F150" s="173" t="s">
        <v>601</v>
      </c>
      <c r="G150" s="34"/>
      <c r="H150" s="34"/>
      <c r="I150" s="174"/>
      <c r="J150" s="34"/>
      <c r="K150" s="34"/>
      <c r="L150" s="35"/>
      <c r="M150" s="175"/>
      <c r="N150" s="176"/>
      <c r="O150" s="73"/>
      <c r="P150" s="73"/>
      <c r="Q150" s="73"/>
      <c r="R150" s="73"/>
      <c r="S150" s="73"/>
      <c r="T150" s="73"/>
      <c r="U150" s="7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5" t="s">
        <v>138</v>
      </c>
      <c r="AU150" s="15" t="s">
        <v>82</v>
      </c>
    </row>
    <row r="151" s="2" customFormat="1">
      <c r="A151" s="34"/>
      <c r="B151" s="35"/>
      <c r="C151" s="34"/>
      <c r="D151" s="172" t="s">
        <v>150</v>
      </c>
      <c r="E151" s="34"/>
      <c r="F151" s="177" t="s">
        <v>603</v>
      </c>
      <c r="G151" s="34"/>
      <c r="H151" s="34"/>
      <c r="I151" s="174"/>
      <c r="J151" s="34"/>
      <c r="K151" s="34"/>
      <c r="L151" s="35"/>
      <c r="M151" s="175"/>
      <c r="N151" s="176"/>
      <c r="O151" s="73"/>
      <c r="P151" s="73"/>
      <c r="Q151" s="73"/>
      <c r="R151" s="73"/>
      <c r="S151" s="73"/>
      <c r="T151" s="73"/>
      <c r="U151" s="7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5" t="s">
        <v>150</v>
      </c>
      <c r="AU151" s="15" t="s">
        <v>82</v>
      </c>
    </row>
    <row r="152" s="2" customFormat="1" ht="66.75" customHeight="1">
      <c r="A152" s="34"/>
      <c r="B152" s="157"/>
      <c r="C152" s="178" t="s">
        <v>156</v>
      </c>
      <c r="D152" s="178" t="s">
        <v>164</v>
      </c>
      <c r="E152" s="179" t="s">
        <v>604</v>
      </c>
      <c r="F152" s="180" t="s">
        <v>605</v>
      </c>
      <c r="G152" s="181" t="s">
        <v>581</v>
      </c>
      <c r="H152" s="210"/>
      <c r="I152" s="183"/>
      <c r="J152" s="184">
        <f>ROUND(I152*H152,2)</f>
        <v>0</v>
      </c>
      <c r="K152" s="180" t="s">
        <v>133</v>
      </c>
      <c r="L152" s="35"/>
      <c r="M152" s="185" t="s">
        <v>1</v>
      </c>
      <c r="N152" s="186" t="s">
        <v>40</v>
      </c>
      <c r="O152" s="73"/>
      <c r="P152" s="168">
        <f>O152*H152</f>
        <v>0</v>
      </c>
      <c r="Q152" s="168">
        <v>0</v>
      </c>
      <c r="R152" s="168">
        <f>Q152*H152</f>
        <v>0</v>
      </c>
      <c r="S152" s="168">
        <v>0</v>
      </c>
      <c r="T152" s="168">
        <f>S152*H152</f>
        <v>0</v>
      </c>
      <c r="U152" s="169" t="s">
        <v>1</v>
      </c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0" t="s">
        <v>136</v>
      </c>
      <c r="AT152" s="170" t="s">
        <v>164</v>
      </c>
      <c r="AU152" s="170" t="s">
        <v>82</v>
      </c>
      <c r="AY152" s="15" t="s">
        <v>135</v>
      </c>
      <c r="BE152" s="171">
        <f>IF(N152="základní",J152,0)</f>
        <v>0</v>
      </c>
      <c r="BF152" s="171">
        <f>IF(N152="snížená",J152,0)</f>
        <v>0</v>
      </c>
      <c r="BG152" s="171">
        <f>IF(N152="zákl. přenesená",J152,0)</f>
        <v>0</v>
      </c>
      <c r="BH152" s="171">
        <f>IF(N152="sníž. přenesená",J152,0)</f>
        <v>0</v>
      </c>
      <c r="BI152" s="171">
        <f>IF(N152="nulová",J152,0)</f>
        <v>0</v>
      </c>
      <c r="BJ152" s="15" t="s">
        <v>82</v>
      </c>
      <c r="BK152" s="171">
        <f>ROUND(I152*H152,2)</f>
        <v>0</v>
      </c>
      <c r="BL152" s="15" t="s">
        <v>136</v>
      </c>
      <c r="BM152" s="170" t="s">
        <v>606</v>
      </c>
    </row>
    <row r="153" s="2" customFormat="1">
      <c r="A153" s="34"/>
      <c r="B153" s="35"/>
      <c r="C153" s="34"/>
      <c r="D153" s="172" t="s">
        <v>138</v>
      </c>
      <c r="E153" s="34"/>
      <c r="F153" s="173" t="s">
        <v>605</v>
      </c>
      <c r="G153" s="34"/>
      <c r="H153" s="34"/>
      <c r="I153" s="174"/>
      <c r="J153" s="34"/>
      <c r="K153" s="34"/>
      <c r="L153" s="35"/>
      <c r="M153" s="175"/>
      <c r="N153" s="176"/>
      <c r="O153" s="73"/>
      <c r="P153" s="73"/>
      <c r="Q153" s="73"/>
      <c r="R153" s="73"/>
      <c r="S153" s="73"/>
      <c r="T153" s="73"/>
      <c r="U153" s="7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5" t="s">
        <v>138</v>
      </c>
      <c r="AU153" s="15" t="s">
        <v>82</v>
      </c>
    </row>
    <row r="154" s="2" customFormat="1">
      <c r="A154" s="34"/>
      <c r="B154" s="35"/>
      <c r="C154" s="34"/>
      <c r="D154" s="172" t="s">
        <v>150</v>
      </c>
      <c r="E154" s="34"/>
      <c r="F154" s="177" t="s">
        <v>603</v>
      </c>
      <c r="G154" s="34"/>
      <c r="H154" s="34"/>
      <c r="I154" s="174"/>
      <c r="J154" s="34"/>
      <c r="K154" s="34"/>
      <c r="L154" s="35"/>
      <c r="M154" s="198"/>
      <c r="N154" s="199"/>
      <c r="O154" s="200"/>
      <c r="P154" s="200"/>
      <c r="Q154" s="200"/>
      <c r="R154" s="200"/>
      <c r="S154" s="200"/>
      <c r="T154" s="200"/>
      <c r="U154" s="201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5" t="s">
        <v>150</v>
      </c>
      <c r="AU154" s="15" t="s">
        <v>82</v>
      </c>
    </row>
    <row r="155" s="2" customFormat="1" ht="6.96" customHeight="1">
      <c r="A155" s="34"/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35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17:K15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2023-07-13T15:31:28Z</dcterms:created>
  <dcterms:modified xsi:type="dcterms:W3CDTF">2023-07-13T15:31:30Z</dcterms:modified>
</cp:coreProperties>
</file>